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OSMO\CORSO DYNAMIC ARRAY\ESERCIZI DA ALLEGARE\"/>
    </mc:Choice>
  </mc:AlternateContent>
  <xr:revisionPtr revIDLastSave="0" documentId="13_ncr:1_{6F455C5B-B7A1-4462-B9E1-D6A18F5451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CRITERIO" sheetId="2" r:id="rId1"/>
    <sheet name="2 CRITERI (CON o E)" sheetId="4" r:id="rId2"/>
    <sheet name="2 CRITERI (CON o E) con SE=&quot;&quot;" sheetId="7" r:id="rId3"/>
    <sheet name="SCEGLI.COL - BACKSLASH" sheetId="9" r:id="rId4"/>
    <sheet name="&gt;N." sheetId="10" r:id="rId5"/>
    <sheet name="MATR.TRASPOSTA" sheetId="11" r:id="rId6"/>
  </sheets>
  <definedNames>
    <definedName name="_xlnm._FilterDatabase" localSheetId="4" hidden="1">'&gt;N.'!$A$1:$G$100</definedName>
    <definedName name="_xlnm._FilterDatabase" localSheetId="0" hidden="1">'1 CRITERIO'!$A$1:$G$100</definedName>
    <definedName name="_xlnm._FilterDatabase" localSheetId="1" hidden="1">'2 CRITERI (CON o E)'!$A$1:$G$100</definedName>
    <definedName name="_xlnm._FilterDatabase" localSheetId="2" hidden="1">'2 CRITERI (CON o E) con SE=""'!$A$1:$G$100</definedName>
    <definedName name="_xlnm._FilterDatabase" localSheetId="5" hidden="1">MATR.TRASPOSTA!$A$1:$G$100</definedName>
    <definedName name="_xlnm._FilterDatabase" localSheetId="3" hidden="1">'SCEGLI.COL - BACKSLASH'!$A$1:$G$100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 a="1"/>
  <c r="I6" i="4" s="1"/>
  <c r="I6" i="7" a="1"/>
  <c r="I6" i="7" s="1"/>
  <c r="I6" i="2" a="1"/>
  <c r="I6" i="2" s="1"/>
  <c r="J20" i="11" a="1"/>
  <c r="J20" i="11" s="1"/>
  <c r="I7" i="11" a="1"/>
  <c r="I7" i="11" s="1"/>
  <c r="I6" i="10" a="1"/>
  <c r="I6" i="10" s="1"/>
  <c r="N6" i="9" a="1"/>
  <c r="N6" i="9" s="1"/>
  <c r="I6" i="9" a="1"/>
  <c r="I6" i="9" s="1"/>
  <c r="BF45" i="11"/>
  <c r="BE45" i="11"/>
  <c r="BD45" i="11"/>
  <c r="BC45" i="11"/>
  <c r="BB45" i="11"/>
  <c r="BA45" i="11"/>
  <c r="AZ45" i="11"/>
  <c r="AY45" i="11"/>
  <c r="AX45" i="11"/>
  <c r="AW45" i="11"/>
  <c r="BF44" i="11"/>
  <c r="BE44" i="11"/>
  <c r="BD44" i="11"/>
  <c r="BC44" i="11"/>
  <c r="BB44" i="11"/>
  <c r="BA44" i="11"/>
  <c r="AZ44" i="11"/>
  <c r="AY44" i="11"/>
  <c r="AX44" i="11"/>
  <c r="AW44" i="11"/>
  <c r="BF43" i="11"/>
  <c r="BE43" i="11"/>
  <c r="BD43" i="11"/>
  <c r="BC43" i="11"/>
  <c r="BB43" i="11"/>
  <c r="BA43" i="11"/>
  <c r="AZ43" i="11"/>
  <c r="AY43" i="11"/>
  <c r="AX43" i="11"/>
  <c r="AW43" i="11"/>
  <c r="BF42" i="11"/>
  <c r="BE42" i="11"/>
  <c r="BD42" i="11"/>
  <c r="BC42" i="11"/>
  <c r="BB42" i="11"/>
  <c r="BA42" i="11"/>
  <c r="AZ42" i="11"/>
  <c r="AY42" i="11"/>
  <c r="AX42" i="11"/>
  <c r="AW42" i="11"/>
  <c r="BF41" i="11"/>
  <c r="BE41" i="11"/>
  <c r="BD41" i="11"/>
  <c r="BC41" i="11"/>
  <c r="BB41" i="11"/>
  <c r="BA41" i="11"/>
  <c r="AZ41" i="11"/>
  <c r="AY41" i="11"/>
  <c r="AX41" i="11"/>
  <c r="AW41" i="11"/>
  <c r="BF40" i="11"/>
  <c r="BE40" i="11"/>
  <c r="BD40" i="11"/>
  <c r="BC40" i="11"/>
  <c r="BB40" i="11"/>
  <c r="BA40" i="11"/>
  <c r="AZ40" i="11"/>
  <c r="AY40" i="11"/>
  <c r="AX40" i="11"/>
  <c r="AW40" i="11"/>
  <c r="BF39" i="11"/>
  <c r="BE39" i="11"/>
  <c r="BD39" i="11"/>
  <c r="BC39" i="11"/>
  <c r="BB39" i="11"/>
  <c r="BA39" i="11"/>
  <c r="AZ39" i="11"/>
  <c r="AY39" i="11"/>
  <c r="AX39" i="11"/>
  <c r="AW39" i="11"/>
  <c r="BF38" i="11"/>
  <c r="BE38" i="11"/>
  <c r="BD38" i="11"/>
  <c r="BC38" i="11"/>
  <c r="BB38" i="11"/>
  <c r="BA38" i="11"/>
  <c r="AZ38" i="11"/>
  <c r="AY38" i="11"/>
  <c r="AX38" i="11"/>
  <c r="AW38" i="11"/>
  <c r="BF37" i="11"/>
  <c r="BE37" i="11"/>
  <c r="BD37" i="11"/>
  <c r="BC37" i="11"/>
  <c r="BB37" i="11"/>
  <c r="BA37" i="11"/>
  <c r="AZ37" i="11"/>
  <c r="AY37" i="11"/>
  <c r="AX37" i="11"/>
  <c r="AW37" i="11"/>
  <c r="BF36" i="11"/>
  <c r="BE36" i="11"/>
  <c r="BD36" i="11"/>
  <c r="BC36" i="11"/>
  <c r="BB36" i="11"/>
  <c r="BA36" i="11"/>
  <c r="AZ36" i="11"/>
  <c r="AY36" i="11"/>
  <c r="AX36" i="11"/>
  <c r="AW36" i="11"/>
  <c r="AU36" i="11"/>
  <c r="AT36" i="11"/>
  <c r="BF45" i="10"/>
  <c r="BE45" i="10"/>
  <c r="BD45" i="10"/>
  <c r="BC45" i="10"/>
  <c r="BB45" i="10"/>
  <c r="BA45" i="10"/>
  <c r="AZ45" i="10"/>
  <c r="AY45" i="10"/>
  <c r="AX45" i="10"/>
  <c r="AW45" i="10"/>
  <c r="BF44" i="10"/>
  <c r="BE44" i="10"/>
  <c r="BD44" i="10"/>
  <c r="BC44" i="10"/>
  <c r="BB44" i="10"/>
  <c r="BA44" i="10"/>
  <c r="AZ44" i="10"/>
  <c r="AY44" i="10"/>
  <c r="AX44" i="10"/>
  <c r="AW44" i="10"/>
  <c r="BF43" i="10"/>
  <c r="BE43" i="10"/>
  <c r="BD43" i="10"/>
  <c r="BC43" i="10"/>
  <c r="BB43" i="10"/>
  <c r="BA43" i="10"/>
  <c r="AZ43" i="10"/>
  <c r="AY43" i="10"/>
  <c r="AX43" i="10"/>
  <c r="AW43" i="10"/>
  <c r="BF42" i="10"/>
  <c r="BE42" i="10"/>
  <c r="BD42" i="10"/>
  <c r="BC42" i="10"/>
  <c r="BB42" i="10"/>
  <c r="BA42" i="10"/>
  <c r="AZ42" i="10"/>
  <c r="AY42" i="10"/>
  <c r="AX42" i="10"/>
  <c r="AW42" i="10"/>
  <c r="BF41" i="10"/>
  <c r="BE41" i="10"/>
  <c r="BD41" i="10"/>
  <c r="BC41" i="10"/>
  <c r="BB41" i="10"/>
  <c r="BA41" i="10"/>
  <c r="AZ41" i="10"/>
  <c r="AY41" i="10"/>
  <c r="AX41" i="10"/>
  <c r="AW41" i="10"/>
  <c r="BF40" i="10"/>
  <c r="BE40" i="10"/>
  <c r="BD40" i="10"/>
  <c r="BC40" i="10"/>
  <c r="BB40" i="10"/>
  <c r="BA40" i="10"/>
  <c r="AZ40" i="10"/>
  <c r="AY40" i="10"/>
  <c r="AX40" i="10"/>
  <c r="AW40" i="10"/>
  <c r="BF39" i="10"/>
  <c r="BE39" i="10"/>
  <c r="BD39" i="10"/>
  <c r="BC39" i="10"/>
  <c r="BB39" i="10"/>
  <c r="BA39" i="10"/>
  <c r="AZ39" i="10"/>
  <c r="AY39" i="10"/>
  <c r="AX39" i="10"/>
  <c r="AW39" i="10"/>
  <c r="BF38" i="10"/>
  <c r="BE38" i="10"/>
  <c r="BD38" i="10"/>
  <c r="BC38" i="10"/>
  <c r="BB38" i="10"/>
  <c r="BA38" i="10"/>
  <c r="AZ38" i="10"/>
  <c r="AY38" i="10"/>
  <c r="AX38" i="10"/>
  <c r="AW38" i="10"/>
  <c r="BF37" i="10"/>
  <c r="BE37" i="10"/>
  <c r="BD37" i="10"/>
  <c r="BC37" i="10"/>
  <c r="BB37" i="10"/>
  <c r="BA37" i="10"/>
  <c r="AZ37" i="10"/>
  <c r="AY37" i="10"/>
  <c r="AX37" i="10"/>
  <c r="AW37" i="10"/>
  <c r="BF36" i="10"/>
  <c r="BE36" i="10"/>
  <c r="BD36" i="10"/>
  <c r="BC36" i="10"/>
  <c r="BB36" i="10"/>
  <c r="BA36" i="10"/>
  <c r="AZ36" i="10"/>
  <c r="AY36" i="10"/>
  <c r="AX36" i="10"/>
  <c r="AW36" i="10"/>
  <c r="AU36" i="10"/>
  <c r="AT36" i="10"/>
  <c r="BF45" i="9"/>
  <c r="BE45" i="9"/>
  <c r="BD45" i="9"/>
  <c r="BC45" i="9"/>
  <c r="BB45" i="9"/>
  <c r="BA45" i="9"/>
  <c r="AZ45" i="9"/>
  <c r="AY45" i="9"/>
  <c r="AX45" i="9"/>
  <c r="AW45" i="9"/>
  <c r="BF44" i="9"/>
  <c r="BE44" i="9"/>
  <c r="BD44" i="9"/>
  <c r="BC44" i="9"/>
  <c r="BB44" i="9"/>
  <c r="BA44" i="9"/>
  <c r="AZ44" i="9"/>
  <c r="AY44" i="9"/>
  <c r="AX44" i="9"/>
  <c r="AW44" i="9"/>
  <c r="BF43" i="9"/>
  <c r="BE43" i="9"/>
  <c r="BD43" i="9"/>
  <c r="BC43" i="9"/>
  <c r="BB43" i="9"/>
  <c r="BA43" i="9"/>
  <c r="AZ43" i="9"/>
  <c r="AY43" i="9"/>
  <c r="AX43" i="9"/>
  <c r="AW43" i="9"/>
  <c r="BF42" i="9"/>
  <c r="BE42" i="9"/>
  <c r="BD42" i="9"/>
  <c r="BC42" i="9"/>
  <c r="BB42" i="9"/>
  <c r="BA42" i="9"/>
  <c r="AZ42" i="9"/>
  <c r="AY42" i="9"/>
  <c r="AX42" i="9"/>
  <c r="AW42" i="9"/>
  <c r="BF41" i="9"/>
  <c r="BE41" i="9"/>
  <c r="BD41" i="9"/>
  <c r="BC41" i="9"/>
  <c r="BB41" i="9"/>
  <c r="BA41" i="9"/>
  <c r="AZ41" i="9"/>
  <c r="AY41" i="9"/>
  <c r="AX41" i="9"/>
  <c r="AW41" i="9"/>
  <c r="BF40" i="9"/>
  <c r="BE40" i="9"/>
  <c r="BD40" i="9"/>
  <c r="BC40" i="9"/>
  <c r="BB40" i="9"/>
  <c r="BA40" i="9"/>
  <c r="AZ40" i="9"/>
  <c r="AY40" i="9"/>
  <c r="AX40" i="9"/>
  <c r="AW40" i="9"/>
  <c r="BF39" i="9"/>
  <c r="BE39" i="9"/>
  <c r="BD39" i="9"/>
  <c r="BC39" i="9"/>
  <c r="BB39" i="9"/>
  <c r="BA39" i="9"/>
  <c r="AZ39" i="9"/>
  <c r="AY39" i="9"/>
  <c r="AX39" i="9"/>
  <c r="AW39" i="9"/>
  <c r="BF38" i="9"/>
  <c r="BE38" i="9"/>
  <c r="BD38" i="9"/>
  <c r="BC38" i="9"/>
  <c r="BB38" i="9"/>
  <c r="BA38" i="9"/>
  <c r="AZ38" i="9"/>
  <c r="AY38" i="9"/>
  <c r="AX38" i="9"/>
  <c r="AW38" i="9"/>
  <c r="BF37" i="9"/>
  <c r="BE37" i="9"/>
  <c r="BD37" i="9"/>
  <c r="BC37" i="9"/>
  <c r="BB37" i="9"/>
  <c r="BA37" i="9"/>
  <c r="AZ37" i="9"/>
  <c r="AY37" i="9"/>
  <c r="AX37" i="9"/>
  <c r="AW37" i="9"/>
  <c r="BF36" i="9"/>
  <c r="BE36" i="9"/>
  <c r="BD36" i="9"/>
  <c r="BC36" i="9"/>
  <c r="BB36" i="9"/>
  <c r="BA36" i="9"/>
  <c r="AZ36" i="9"/>
  <c r="AY36" i="9"/>
  <c r="AX36" i="9"/>
  <c r="AW36" i="9"/>
  <c r="AU36" i="9"/>
  <c r="AT36" i="9"/>
  <c r="BF45" i="7"/>
  <c r="BE45" i="7"/>
  <c r="BD45" i="7"/>
  <c r="BC45" i="7"/>
  <c r="BB45" i="7"/>
  <c r="BA45" i="7"/>
  <c r="AZ45" i="7"/>
  <c r="AY45" i="7"/>
  <c r="AX45" i="7"/>
  <c r="AW45" i="7"/>
  <c r="BF44" i="7"/>
  <c r="BE44" i="7"/>
  <c r="BD44" i="7"/>
  <c r="BC44" i="7"/>
  <c r="BB44" i="7"/>
  <c r="BA44" i="7"/>
  <c r="AZ44" i="7"/>
  <c r="AY44" i="7"/>
  <c r="AX44" i="7"/>
  <c r="AW44" i="7"/>
  <c r="BF43" i="7"/>
  <c r="BE43" i="7"/>
  <c r="BD43" i="7"/>
  <c r="BC43" i="7"/>
  <c r="BB43" i="7"/>
  <c r="BA43" i="7"/>
  <c r="AZ43" i="7"/>
  <c r="AY43" i="7"/>
  <c r="AX43" i="7"/>
  <c r="AW43" i="7"/>
  <c r="BF42" i="7"/>
  <c r="BE42" i="7"/>
  <c r="BD42" i="7"/>
  <c r="BC42" i="7"/>
  <c r="BB42" i="7"/>
  <c r="BA42" i="7"/>
  <c r="AZ42" i="7"/>
  <c r="AY42" i="7"/>
  <c r="AX42" i="7"/>
  <c r="AW42" i="7"/>
  <c r="BF41" i="7"/>
  <c r="BE41" i="7"/>
  <c r="BD41" i="7"/>
  <c r="BC41" i="7"/>
  <c r="BB41" i="7"/>
  <c r="BA41" i="7"/>
  <c r="AZ41" i="7"/>
  <c r="AY41" i="7"/>
  <c r="AX41" i="7"/>
  <c r="AW41" i="7"/>
  <c r="BF40" i="7"/>
  <c r="BE40" i="7"/>
  <c r="BD40" i="7"/>
  <c r="BC40" i="7"/>
  <c r="BB40" i="7"/>
  <c r="BA40" i="7"/>
  <c r="AZ40" i="7"/>
  <c r="AY40" i="7"/>
  <c r="AX40" i="7"/>
  <c r="AW40" i="7"/>
  <c r="BF39" i="7"/>
  <c r="BE39" i="7"/>
  <c r="BD39" i="7"/>
  <c r="BC39" i="7"/>
  <c r="BB39" i="7"/>
  <c r="BA39" i="7"/>
  <c r="AZ39" i="7"/>
  <c r="AY39" i="7"/>
  <c r="AX39" i="7"/>
  <c r="AW39" i="7"/>
  <c r="BF38" i="7"/>
  <c r="BE38" i="7"/>
  <c r="BD38" i="7"/>
  <c r="BC38" i="7"/>
  <c r="BB38" i="7"/>
  <c r="BA38" i="7"/>
  <c r="AZ38" i="7"/>
  <c r="AY38" i="7"/>
  <c r="AX38" i="7"/>
  <c r="AW38" i="7"/>
  <c r="BF37" i="7"/>
  <c r="BE37" i="7"/>
  <c r="BD37" i="7"/>
  <c r="BC37" i="7"/>
  <c r="BB37" i="7"/>
  <c r="BA37" i="7"/>
  <c r="AZ37" i="7"/>
  <c r="AY37" i="7"/>
  <c r="AX37" i="7"/>
  <c r="AW37" i="7"/>
  <c r="BF36" i="7"/>
  <c r="BE36" i="7"/>
  <c r="BD36" i="7"/>
  <c r="BC36" i="7"/>
  <c r="BB36" i="7"/>
  <c r="BA36" i="7"/>
  <c r="AZ36" i="7"/>
  <c r="AY36" i="7"/>
  <c r="AX36" i="7"/>
  <c r="AW36" i="7"/>
  <c r="AU36" i="7"/>
  <c r="AT36" i="7"/>
  <c r="BF45" i="4"/>
  <c r="BE45" i="4"/>
  <c r="BD45" i="4"/>
  <c r="BC45" i="4"/>
  <c r="BB45" i="4"/>
  <c r="BA45" i="4"/>
  <c r="AZ45" i="4"/>
  <c r="AY45" i="4"/>
  <c r="AX45" i="4"/>
  <c r="AW45" i="4"/>
  <c r="BF44" i="4"/>
  <c r="BE44" i="4"/>
  <c r="BD44" i="4"/>
  <c r="BC44" i="4"/>
  <c r="BB44" i="4"/>
  <c r="BA44" i="4"/>
  <c r="AZ44" i="4"/>
  <c r="AY44" i="4"/>
  <c r="AX44" i="4"/>
  <c r="AW44" i="4"/>
  <c r="BF43" i="4"/>
  <c r="BE43" i="4"/>
  <c r="BD43" i="4"/>
  <c r="BC43" i="4"/>
  <c r="BB43" i="4"/>
  <c r="BA43" i="4"/>
  <c r="AZ43" i="4"/>
  <c r="AY43" i="4"/>
  <c r="AX43" i="4"/>
  <c r="AW43" i="4"/>
  <c r="BF42" i="4"/>
  <c r="BE42" i="4"/>
  <c r="BD42" i="4"/>
  <c r="BC42" i="4"/>
  <c r="BB42" i="4"/>
  <c r="BA42" i="4"/>
  <c r="AZ42" i="4"/>
  <c r="AY42" i="4"/>
  <c r="AX42" i="4"/>
  <c r="AW42" i="4"/>
  <c r="BF41" i="4"/>
  <c r="BE41" i="4"/>
  <c r="BD41" i="4"/>
  <c r="BC41" i="4"/>
  <c r="BB41" i="4"/>
  <c r="BA41" i="4"/>
  <c r="AZ41" i="4"/>
  <c r="AY41" i="4"/>
  <c r="AX41" i="4"/>
  <c r="AW41" i="4"/>
  <c r="BF40" i="4"/>
  <c r="BE40" i="4"/>
  <c r="BD40" i="4"/>
  <c r="BC40" i="4"/>
  <c r="BB40" i="4"/>
  <c r="BA40" i="4"/>
  <c r="AZ40" i="4"/>
  <c r="AY40" i="4"/>
  <c r="AX40" i="4"/>
  <c r="AW40" i="4"/>
  <c r="BF39" i="4"/>
  <c r="BE39" i="4"/>
  <c r="BD39" i="4"/>
  <c r="BC39" i="4"/>
  <c r="BB39" i="4"/>
  <c r="BA39" i="4"/>
  <c r="AZ39" i="4"/>
  <c r="AY39" i="4"/>
  <c r="AX39" i="4"/>
  <c r="AW39" i="4"/>
  <c r="BF38" i="4"/>
  <c r="BE38" i="4"/>
  <c r="BD38" i="4"/>
  <c r="BC38" i="4"/>
  <c r="BB38" i="4"/>
  <c r="BA38" i="4"/>
  <c r="AZ38" i="4"/>
  <c r="AY38" i="4"/>
  <c r="AX38" i="4"/>
  <c r="AW38" i="4"/>
  <c r="BF37" i="4"/>
  <c r="BE37" i="4"/>
  <c r="BD37" i="4"/>
  <c r="BC37" i="4"/>
  <c r="BB37" i="4"/>
  <c r="BA37" i="4"/>
  <c r="AZ37" i="4"/>
  <c r="AY37" i="4"/>
  <c r="AX37" i="4"/>
  <c r="AW37" i="4"/>
  <c r="BF36" i="4"/>
  <c r="BE36" i="4"/>
  <c r="BD36" i="4"/>
  <c r="BC36" i="4"/>
  <c r="BB36" i="4"/>
  <c r="BA36" i="4"/>
  <c r="AZ36" i="4"/>
  <c r="AY36" i="4"/>
  <c r="AX36" i="4"/>
  <c r="AW36" i="4"/>
  <c r="AU36" i="4"/>
  <c r="AT36" i="4"/>
  <c r="BF45" i="2"/>
  <c r="BE45" i="2"/>
  <c r="BD45" i="2"/>
  <c r="BC45" i="2"/>
  <c r="BB45" i="2"/>
  <c r="BA45" i="2"/>
  <c r="AZ45" i="2"/>
  <c r="AY45" i="2"/>
  <c r="AX45" i="2"/>
  <c r="AW45" i="2"/>
  <c r="BF44" i="2"/>
  <c r="BE44" i="2"/>
  <c r="BD44" i="2"/>
  <c r="BC44" i="2"/>
  <c r="BB44" i="2"/>
  <c r="BA44" i="2"/>
  <c r="AZ44" i="2"/>
  <c r="AY44" i="2"/>
  <c r="AX44" i="2"/>
  <c r="AW44" i="2"/>
  <c r="BF43" i="2"/>
  <c r="BE43" i="2"/>
  <c r="BD43" i="2"/>
  <c r="BC43" i="2"/>
  <c r="BB43" i="2"/>
  <c r="BA43" i="2"/>
  <c r="AZ43" i="2"/>
  <c r="AY43" i="2"/>
  <c r="AX43" i="2"/>
  <c r="AW43" i="2"/>
  <c r="BF42" i="2"/>
  <c r="BE42" i="2"/>
  <c r="BD42" i="2"/>
  <c r="BC42" i="2"/>
  <c r="BB42" i="2"/>
  <c r="BA42" i="2"/>
  <c r="AZ42" i="2"/>
  <c r="AY42" i="2"/>
  <c r="AX42" i="2"/>
  <c r="AW42" i="2"/>
  <c r="BF41" i="2"/>
  <c r="BE41" i="2"/>
  <c r="BD41" i="2"/>
  <c r="BC41" i="2"/>
  <c r="BB41" i="2"/>
  <c r="BA41" i="2"/>
  <c r="AZ41" i="2"/>
  <c r="AY41" i="2"/>
  <c r="AX41" i="2"/>
  <c r="AW41" i="2"/>
  <c r="BF40" i="2"/>
  <c r="BE40" i="2"/>
  <c r="BD40" i="2"/>
  <c r="BC40" i="2"/>
  <c r="BB40" i="2"/>
  <c r="BA40" i="2"/>
  <c r="AZ40" i="2"/>
  <c r="AY40" i="2"/>
  <c r="AX40" i="2"/>
  <c r="AW40" i="2"/>
  <c r="BF39" i="2"/>
  <c r="BE39" i="2"/>
  <c r="BD39" i="2"/>
  <c r="BC39" i="2"/>
  <c r="BB39" i="2"/>
  <c r="BA39" i="2"/>
  <c r="AZ39" i="2"/>
  <c r="AY39" i="2"/>
  <c r="AX39" i="2"/>
  <c r="AW39" i="2"/>
  <c r="BF38" i="2"/>
  <c r="BE38" i="2"/>
  <c r="BD38" i="2"/>
  <c r="BC38" i="2"/>
  <c r="BB38" i="2"/>
  <c r="BA38" i="2"/>
  <c r="AZ38" i="2"/>
  <c r="AY38" i="2"/>
  <c r="AX38" i="2"/>
  <c r="AW38" i="2"/>
  <c r="BF37" i="2"/>
  <c r="BE37" i="2"/>
  <c r="BD37" i="2"/>
  <c r="BC37" i="2"/>
  <c r="BB37" i="2"/>
  <c r="BA37" i="2"/>
  <c r="AZ37" i="2"/>
  <c r="AY37" i="2"/>
  <c r="AX37" i="2"/>
  <c r="AW37" i="2"/>
  <c r="BF36" i="2"/>
  <c r="BE36" i="2"/>
  <c r="BD36" i="2"/>
  <c r="BC36" i="2"/>
  <c r="BB36" i="2"/>
  <c r="BA36" i="2"/>
  <c r="AZ36" i="2"/>
  <c r="AY36" i="2"/>
  <c r="AX36" i="2"/>
  <c r="AW36" i="2"/>
  <c r="AU36" i="2"/>
  <c r="AT3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<sst xmlns="http://schemas.openxmlformats.org/spreadsheetml/2006/main" count="2777" uniqueCount="172">
  <si>
    <t>Cognome</t>
  </si>
  <si>
    <t>Nome</t>
  </si>
  <si>
    <t>Sesso</t>
  </si>
  <si>
    <t>Prov</t>
  </si>
  <si>
    <t>F</t>
  </si>
  <si>
    <t>DOMENICA</t>
  </si>
  <si>
    <t>LAURA</t>
  </si>
  <si>
    <t>M</t>
  </si>
  <si>
    <t>PV</t>
  </si>
  <si>
    <t>LUIGI</t>
  </si>
  <si>
    <t>MARCO</t>
  </si>
  <si>
    <t>ALESSANDRO</t>
  </si>
  <si>
    <t>DAVIDE</t>
  </si>
  <si>
    <t>TERESA</t>
  </si>
  <si>
    <t>ANDREA</t>
  </si>
  <si>
    <t>ANTONELLA</t>
  </si>
  <si>
    <t>ROSSI</t>
  </si>
  <si>
    <t>PAOLO</t>
  </si>
  <si>
    <t>DOMENICO</t>
  </si>
  <si>
    <t>DANIELE</t>
  </si>
  <si>
    <t>FEDERICO</t>
  </si>
  <si>
    <t>FRANCESCO</t>
  </si>
  <si>
    <t>GIACOMO</t>
  </si>
  <si>
    <t>GIANMARIA</t>
  </si>
  <si>
    <t>MARIA</t>
  </si>
  <si>
    <t>ROSSANA</t>
  </si>
  <si>
    <t>CARLI</t>
  </si>
  <si>
    <t>STEFANO</t>
  </si>
  <si>
    <t>Studenti</t>
  </si>
  <si>
    <t>Punteggio</t>
  </si>
  <si>
    <t>Numero Esami</t>
  </si>
  <si>
    <t>Media punteggio</t>
  </si>
  <si>
    <t xml:space="preserve">MAX punteggio </t>
  </si>
  <si>
    <t>MIN punteggio</t>
  </si>
  <si>
    <t>Calcolare</t>
  </si>
  <si>
    <t>Totali</t>
  </si>
  <si>
    <t xml:space="preserve">ELISABETTA </t>
  </si>
  <si>
    <t>Soluzioni</t>
  </si>
  <si>
    <t>FRANCESCA</t>
  </si>
  <si>
    <t>WILMA</t>
  </si>
  <si>
    <t>MATILDA</t>
  </si>
  <si>
    <t>LUCIANA</t>
  </si>
  <si>
    <t>LUCIANO</t>
  </si>
  <si>
    <t>AUGUSTO</t>
  </si>
  <si>
    <t>SILVIA</t>
  </si>
  <si>
    <t>JASMINE</t>
  </si>
  <si>
    <t>ADELIO</t>
  </si>
  <si>
    <t>DONATELLA</t>
  </si>
  <si>
    <t>ARIANNA</t>
  </si>
  <si>
    <t>GIOVANNA</t>
  </si>
  <si>
    <t>BRIGIDA</t>
  </si>
  <si>
    <t>STEFANIA</t>
  </si>
  <si>
    <t>NANDA</t>
  </si>
  <si>
    <t>NUNZIO</t>
  </si>
  <si>
    <t>LUCA</t>
  </si>
  <si>
    <t>MATTIA</t>
  </si>
  <si>
    <t>MATTEO</t>
  </si>
  <si>
    <t>LUISA</t>
  </si>
  <si>
    <t>SERAFINA</t>
  </si>
  <si>
    <t>PIETRO</t>
  </si>
  <si>
    <t>PRIMAVERA</t>
  </si>
  <si>
    <t>SERAFINO</t>
  </si>
  <si>
    <t>ERIKA</t>
  </si>
  <si>
    <t>ERNESTO</t>
  </si>
  <si>
    <t>SPERANZA</t>
  </si>
  <si>
    <t>LUCIA</t>
  </si>
  <si>
    <t>SCONCERTI</t>
  </si>
  <si>
    <t>MARIO</t>
  </si>
  <si>
    <t>SEVAFINI</t>
  </si>
  <si>
    <t>STRUZZI</t>
  </si>
  <si>
    <t>MOLLE</t>
  </si>
  <si>
    <t>RELE</t>
  </si>
  <si>
    <t>AGOSTINA</t>
  </si>
  <si>
    <t>SERRI</t>
  </si>
  <si>
    <t>SOFIA</t>
  </si>
  <si>
    <t>VERDI</t>
  </si>
  <si>
    <t>VITTORIO</t>
  </si>
  <si>
    <t>BIANCHI</t>
  </si>
  <si>
    <t>VICHINGHI</t>
  </si>
  <si>
    <t>STEFANINI</t>
  </si>
  <si>
    <t>GEREMIA</t>
  </si>
  <si>
    <t>PANCRAZIO</t>
  </si>
  <si>
    <t>GIACOMELLI</t>
  </si>
  <si>
    <t>LUINI</t>
  </si>
  <si>
    <t>SERAFINI</t>
  </si>
  <si>
    <t>STEFANI</t>
  </si>
  <si>
    <t>GIANNELLI</t>
  </si>
  <si>
    <t>COMI</t>
  </si>
  <si>
    <t>LUCIANI</t>
  </si>
  <si>
    <t>IMPRONTI</t>
  </si>
  <si>
    <t>MANZONI</t>
  </si>
  <si>
    <t>ABATE</t>
  </si>
  <si>
    <t>MORA</t>
  </si>
  <si>
    <t>STELLA</t>
  </si>
  <si>
    <t>LUNA</t>
  </si>
  <si>
    <t>FELICI</t>
  </si>
  <si>
    <t>INGANNI</t>
  </si>
  <si>
    <t>BAZZANI</t>
  </si>
  <si>
    <t>IUTI</t>
  </si>
  <si>
    <t>TIZZONI</t>
  </si>
  <si>
    <t>SALAMBA</t>
  </si>
  <si>
    <t>ZAGABA</t>
  </si>
  <si>
    <t>QUARANTENI</t>
  </si>
  <si>
    <t>LANTERNI</t>
  </si>
  <si>
    <t>LUMINA</t>
  </si>
  <si>
    <t>ORIGGI</t>
  </si>
  <si>
    <t>GARBAGNATI</t>
  </si>
  <si>
    <t>CESATI</t>
  </si>
  <si>
    <t>CASTELLI</t>
  </si>
  <si>
    <t>CARONTI</t>
  </si>
  <si>
    <t>LUTRECCHI</t>
  </si>
  <si>
    <t>GUIDETTI</t>
  </si>
  <si>
    <t>MINOTTI</t>
  </si>
  <si>
    <t>PISA</t>
  </si>
  <si>
    <t>FIRENZE</t>
  </si>
  <si>
    <t>GUADAGNO</t>
  </si>
  <si>
    <t>MENTRI</t>
  </si>
  <si>
    <t>BOSCO</t>
  </si>
  <si>
    <t>FORESTA</t>
  </si>
  <si>
    <t>PIETRINI</t>
  </si>
  <si>
    <t>LORENZI</t>
  </si>
  <si>
    <t>AMBRETO</t>
  </si>
  <si>
    <t>IMMOBILE</t>
  </si>
  <si>
    <t>BALOTELLI</t>
  </si>
  <si>
    <t>MALDINI</t>
  </si>
  <si>
    <t>INSIGNE</t>
  </si>
  <si>
    <t>GIOVANNINI</t>
  </si>
  <si>
    <t>POTREDA</t>
  </si>
  <si>
    <t>GRENDA</t>
  </si>
  <si>
    <t>VERONICI</t>
  </si>
  <si>
    <t>SPLENDENTE</t>
  </si>
  <si>
    <t>CASATI</t>
  </si>
  <si>
    <t>AGNUSDEI</t>
  </si>
  <si>
    <t>CUCCURULLO</t>
  </si>
  <si>
    <t>MONOPOLI</t>
  </si>
  <si>
    <t>Anno di nascita</t>
  </si>
  <si>
    <t>LILIANA</t>
  </si>
  <si>
    <t>BG</t>
  </si>
  <si>
    <t>BS</t>
  </si>
  <si>
    <t>CO</t>
  </si>
  <si>
    <t>MI</t>
  </si>
  <si>
    <t>LO</t>
  </si>
  <si>
    <t>MB</t>
  </si>
  <si>
    <t>VA</t>
  </si>
  <si>
    <t>SO</t>
  </si>
  <si>
    <t>LC</t>
  </si>
  <si>
    <t>MINERVA</t>
  </si>
  <si>
    <t>ROCCO</t>
  </si>
  <si>
    <t>N.Esami</t>
  </si>
  <si>
    <t>Punteggi CFU</t>
  </si>
  <si>
    <r>
      <rPr>
        <b/>
        <sz val="10"/>
        <rFont val="Arial"/>
        <family val="2"/>
      </rPr>
      <t>NB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notare i colori delle celle uguali. In questi casi la formula può essere inserita una sola volta con i riferimenti misti e trascinata nelle celle dello stesso colore</t>
    </r>
  </si>
  <si>
    <t>Il numero di studenti maschi totali</t>
  </si>
  <si>
    <t>Il numero di studentesse femmine totali</t>
  </si>
  <si>
    <t>Il numero di studenti maschi per provincia</t>
  </si>
  <si>
    <t>Il numero di studentesse femmine per provincia</t>
  </si>
  <si>
    <t>il numero di studenti per provincia (spiegando quale formula alternativa si potrebbe usare)</t>
  </si>
  <si>
    <t>il numero degli esami sostenuto dagli studenti per provincia</t>
  </si>
  <si>
    <t>il punteggio totale degli esami sostenuti dagli studenti per provincia</t>
  </si>
  <si>
    <t>la media dei punteggi degli esami sostenuti dagli studenti per povincia</t>
  </si>
  <si>
    <t>la media dei punteggi degli esami sostenuti dagli studenti MASCHI per povincia</t>
  </si>
  <si>
    <t>la media dei punteggi degli esami sostenuti dalle studentesse FEMMINE per povincia</t>
  </si>
  <si>
    <t>il massimo punteggio ottenuto dagli studenti per provincia</t>
  </si>
  <si>
    <t>il minimo punteggio ottenuto dagli studenti per provincia</t>
  </si>
  <si>
    <r>
      <t xml:space="preserve">* </t>
    </r>
    <r>
      <rPr>
        <i/>
        <sz val="8"/>
        <rFont val="Arial"/>
        <family val="2"/>
      </rPr>
      <t>oppure</t>
    </r>
    <r>
      <rPr>
        <i/>
        <sz val="10"/>
        <rFont val="Arial"/>
        <family val="2"/>
      </rPr>
      <t xml:space="preserve"> +</t>
    </r>
  </si>
  <si>
    <t>Con la formula "Scegli.Col"</t>
  </si>
  <si>
    <t>Con "backslash" {0\1\0\1\1\0\0}</t>
  </si>
  <si>
    <t>Filtro con un solo criterio</t>
  </si>
  <si>
    <t>Filtro con un criterio numerico</t>
  </si>
  <si>
    <r>
      <t xml:space="preserve">* </t>
    </r>
    <r>
      <rPr>
        <i/>
        <sz val="8"/>
        <rFont val="Arial"/>
        <family val="2"/>
      </rPr>
      <t>oppure</t>
    </r>
    <r>
      <rPr>
        <i/>
        <sz val="10"/>
        <rFont val="Arial"/>
        <family val="2"/>
      </rPr>
      <t xml:space="preserve"> + </t>
    </r>
    <r>
      <rPr>
        <i/>
        <sz val="8"/>
        <rFont val="Arial"/>
        <family val="2"/>
      </rPr>
      <t>Con se=""</t>
    </r>
  </si>
  <si>
    <t>Filtro con più criteri (più corretto)</t>
  </si>
  <si>
    <t>Filtro con più criteri</t>
  </si>
  <si>
    <t>Come invertire in senso dell'Array…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</si>
</sst>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0" xfId="1" applyFont="1"/>
    <xf numFmtId="164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quotePrefix="1" applyFont="1" applyAlignment="1">
      <alignment horizontal="left" vertical="center"/>
    </xf>
    <xf numFmtId="0" fontId="5" fillId="3" borderId="0" xfId="0" applyFont="1" applyFill="1" applyAlignment="1">
      <alignment horizontal="center"/>
    </xf>
    <xf numFmtId="1" fontId="7" fillId="4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</cellXfs>
  <cellStyles count="2">
    <cellStyle name="Normale" xfId="0" builtinId="0"/>
    <cellStyle name="Stile 1" xfId="1" xr:uid="{ABAE584F-F37F-45BA-B032-47CF6B94695C}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BFDE2"/>
      <color rgb="FFFFE5ED"/>
      <color rgb="FFD1F0FF"/>
      <color rgb="FF66FFFF"/>
      <color rgb="FFFFFFCC"/>
      <color rgb="FFCCFFCC"/>
      <color rgb="FFCCFFFF"/>
      <color rgb="FFFFCCFF"/>
      <color rgb="FFFF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microsoft.com/it-it/office/funzione-filtro-f4f7cb66-82eb-4767-8f7c-4877ad80c7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227133</xdr:colOff>
      <xdr:row>1</xdr:row>
      <xdr:rowOff>29309</xdr:rowOff>
    </xdr:from>
    <xdr:to>
      <xdr:col>12</xdr:col>
      <xdr:colOff>315057</xdr:colOff>
      <xdr:row>3</xdr:row>
      <xdr:rowOff>117232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CE50A74A-39B3-419A-ACAD-9F8BCD66B339}"/>
            </a:ext>
          </a:extLst>
        </xdr:cNvPr>
        <xdr:cNvSpPr/>
      </xdr:nvSpPr>
      <xdr:spPr>
        <a:xfrm>
          <a:off x="6904158" y="296009"/>
          <a:ext cx="2621574" cy="411773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Scegliere la</a:t>
          </a:r>
          <a:r>
            <a:rPr lang="it-IT" sz="1100" baseline="0"/>
            <a:t> </a:t>
          </a:r>
          <a:r>
            <a:rPr lang="it-IT" sz="1100" b="1" baseline="0">
              <a:solidFill>
                <a:srgbClr val="FFFF00"/>
              </a:solidFill>
            </a:rPr>
            <a:t>provincia</a:t>
          </a:r>
          <a:r>
            <a:rPr lang="it-IT" sz="1100" baseline="0"/>
            <a:t> </a:t>
          </a:r>
          <a:endParaRPr lang="it-IT" sz="1100"/>
        </a:p>
      </xdr:txBody>
    </xdr:sp>
    <xdr:clientData/>
  </xdr:twoCellAnchor>
  <xdr:twoCellAnchor>
    <xdr:from>
      <xdr:col>8</xdr:col>
      <xdr:colOff>315057</xdr:colOff>
      <xdr:row>0</xdr:row>
      <xdr:rowOff>58616</xdr:rowOff>
    </xdr:from>
    <xdr:to>
      <xdr:col>8</xdr:col>
      <xdr:colOff>688730</xdr:colOff>
      <xdr:row>1</xdr:row>
      <xdr:rowOff>117231</xdr:rowOff>
    </xdr:to>
    <xdr:sp macro="" textlink="">
      <xdr:nvSpPr>
        <xdr:cNvPr id="3" name="Scorrimento vertica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7626BC-58AC-40ED-AF14-80F00F6976AA}"/>
            </a:ext>
          </a:extLst>
        </xdr:cNvPr>
        <xdr:cNvSpPr/>
      </xdr:nvSpPr>
      <xdr:spPr>
        <a:xfrm>
          <a:off x="6117980" y="58616"/>
          <a:ext cx="373673" cy="322384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it-IT" sz="700" i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227133</xdr:colOff>
      <xdr:row>1</xdr:row>
      <xdr:rowOff>29309</xdr:rowOff>
    </xdr:from>
    <xdr:to>
      <xdr:col>12</xdr:col>
      <xdr:colOff>315057</xdr:colOff>
      <xdr:row>3</xdr:row>
      <xdr:rowOff>117232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B3011767-920A-4823-B85F-42B9CCAE7842}"/>
            </a:ext>
          </a:extLst>
        </xdr:cNvPr>
        <xdr:cNvSpPr/>
      </xdr:nvSpPr>
      <xdr:spPr>
        <a:xfrm>
          <a:off x="7228008" y="296009"/>
          <a:ext cx="2621574" cy="411773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Scegliere la</a:t>
          </a:r>
          <a:r>
            <a:rPr lang="it-IT" sz="1100" baseline="0"/>
            <a:t> </a:t>
          </a:r>
          <a:r>
            <a:rPr lang="it-IT" sz="1100" b="1" baseline="0">
              <a:solidFill>
                <a:srgbClr val="FFFF00"/>
              </a:solidFill>
            </a:rPr>
            <a:t>provincia </a:t>
          </a:r>
          <a:r>
            <a:rPr lang="it-IT" sz="1100" b="0" baseline="0">
              <a:solidFill>
                <a:schemeClr val="bg1"/>
              </a:solidFill>
            </a:rPr>
            <a:t>e il </a:t>
          </a:r>
          <a:r>
            <a:rPr lang="it-IT" sz="1100" b="1" baseline="0">
              <a:solidFill>
                <a:srgbClr val="FFC000"/>
              </a:solidFill>
            </a:rPr>
            <a:t>sesso</a:t>
          </a:r>
          <a:r>
            <a:rPr lang="it-IT" sz="1100" baseline="0"/>
            <a:t> </a:t>
          </a:r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227133</xdr:colOff>
      <xdr:row>1</xdr:row>
      <xdr:rowOff>29309</xdr:rowOff>
    </xdr:from>
    <xdr:to>
      <xdr:col>12</xdr:col>
      <xdr:colOff>315057</xdr:colOff>
      <xdr:row>3</xdr:row>
      <xdr:rowOff>117232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E846876C-FC10-4F96-A6FC-1B02909C799E}"/>
            </a:ext>
          </a:extLst>
        </xdr:cNvPr>
        <xdr:cNvSpPr/>
      </xdr:nvSpPr>
      <xdr:spPr>
        <a:xfrm>
          <a:off x="7018458" y="296009"/>
          <a:ext cx="2621574" cy="411773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Scegliere la</a:t>
          </a:r>
          <a:r>
            <a:rPr lang="it-IT" sz="1100" baseline="0"/>
            <a:t> </a:t>
          </a:r>
          <a:r>
            <a:rPr lang="it-IT" sz="1100" b="1" baseline="0">
              <a:solidFill>
                <a:srgbClr val="FFFF00"/>
              </a:solidFill>
            </a:rPr>
            <a:t>provincia </a:t>
          </a:r>
          <a:r>
            <a:rPr lang="it-IT" sz="1100" b="0" baseline="0">
              <a:solidFill>
                <a:schemeClr val="bg1"/>
              </a:solidFill>
            </a:rPr>
            <a:t>e il </a:t>
          </a:r>
          <a:r>
            <a:rPr lang="it-IT" sz="1100" b="1" baseline="0">
              <a:solidFill>
                <a:srgbClr val="FFC000"/>
              </a:solidFill>
            </a:rPr>
            <a:t>sesso</a:t>
          </a:r>
          <a:r>
            <a:rPr lang="it-IT" sz="1100" baseline="0"/>
            <a:t> </a:t>
          </a:r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227133</xdr:colOff>
      <xdr:row>1</xdr:row>
      <xdr:rowOff>29309</xdr:rowOff>
    </xdr:from>
    <xdr:to>
      <xdr:col>12</xdr:col>
      <xdr:colOff>36634</xdr:colOff>
      <xdr:row>3</xdr:row>
      <xdr:rowOff>117232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45BC89D3-FB72-404F-A593-E0A659167CF6}"/>
            </a:ext>
          </a:extLst>
        </xdr:cNvPr>
        <xdr:cNvSpPr/>
      </xdr:nvSpPr>
      <xdr:spPr>
        <a:xfrm>
          <a:off x="7011864" y="293078"/>
          <a:ext cx="1619251" cy="41030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Scegliere la</a:t>
          </a:r>
          <a:r>
            <a:rPr lang="it-IT" sz="1100" baseline="0"/>
            <a:t> </a:t>
          </a:r>
          <a:r>
            <a:rPr lang="it-IT" sz="1100" b="1" baseline="0">
              <a:solidFill>
                <a:srgbClr val="FFFF00"/>
              </a:solidFill>
            </a:rPr>
            <a:t>provincia</a:t>
          </a:r>
          <a:r>
            <a:rPr lang="it-IT" sz="1100" baseline="0"/>
            <a:t> </a:t>
          </a:r>
          <a:endParaRPr lang="it-IT" sz="1100"/>
        </a:p>
      </xdr:txBody>
    </xdr:sp>
    <xdr:clientData/>
  </xdr:twoCellAnchor>
  <xdr:twoCellAnchor>
    <xdr:from>
      <xdr:col>14</xdr:col>
      <xdr:colOff>269630</xdr:colOff>
      <xdr:row>1</xdr:row>
      <xdr:rowOff>42497</xdr:rowOff>
    </xdr:from>
    <xdr:to>
      <xdr:col>15</xdr:col>
      <xdr:colOff>980342</xdr:colOff>
      <xdr:row>3</xdr:row>
      <xdr:rowOff>130420</xdr:rowOff>
    </xdr:to>
    <xdr:sp macro="" textlink="">
      <xdr:nvSpPr>
        <xdr:cNvPr id="3" name="Freccia a sinistra 2">
          <a:extLst>
            <a:ext uri="{FF2B5EF4-FFF2-40B4-BE49-F238E27FC236}">
              <a16:creationId xmlns:a16="http://schemas.microsoft.com/office/drawing/2014/main" id="{8E96B7AE-E7B9-40F5-B19F-8DA674EA8450}"/>
            </a:ext>
          </a:extLst>
        </xdr:cNvPr>
        <xdr:cNvSpPr/>
      </xdr:nvSpPr>
      <xdr:spPr>
        <a:xfrm>
          <a:off x="10036418" y="306266"/>
          <a:ext cx="1619251" cy="41030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Scegliere la</a:t>
          </a:r>
          <a:r>
            <a:rPr lang="it-IT" sz="1100" baseline="0"/>
            <a:t> </a:t>
          </a:r>
          <a:r>
            <a:rPr lang="it-IT" sz="1100" b="1" baseline="0">
              <a:solidFill>
                <a:srgbClr val="FFFF00"/>
              </a:solidFill>
            </a:rPr>
            <a:t>provincia</a:t>
          </a:r>
          <a:r>
            <a:rPr lang="it-IT" sz="1100" baseline="0"/>
            <a:t> </a:t>
          </a:r>
          <a:endParaRPr lang="it-I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227133</xdr:colOff>
      <xdr:row>1</xdr:row>
      <xdr:rowOff>29309</xdr:rowOff>
    </xdr:from>
    <xdr:to>
      <xdr:col>12</xdr:col>
      <xdr:colOff>930519</xdr:colOff>
      <xdr:row>3</xdr:row>
      <xdr:rowOff>117232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36F8843E-6133-4B23-B90C-277CBAC9E5A5}"/>
            </a:ext>
          </a:extLst>
        </xdr:cNvPr>
        <xdr:cNvSpPr/>
      </xdr:nvSpPr>
      <xdr:spPr>
        <a:xfrm>
          <a:off x="7011864" y="293078"/>
          <a:ext cx="3238501" cy="41030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Scegliere il</a:t>
          </a:r>
          <a:r>
            <a:rPr lang="it-IT" sz="1100" baseline="0"/>
            <a:t> </a:t>
          </a:r>
          <a:r>
            <a:rPr lang="it-IT" sz="1100" b="1" baseline="0">
              <a:solidFill>
                <a:schemeClr val="accent1">
                  <a:lumMod val="20000"/>
                  <a:lumOff val="80000"/>
                </a:schemeClr>
              </a:solidFill>
            </a:rPr>
            <a:t>punteggio</a:t>
          </a:r>
          <a:r>
            <a:rPr lang="it-IT" sz="1100" b="0" baseline="0">
              <a:solidFill>
                <a:schemeClr val="bg1"/>
              </a:solidFill>
            </a:rPr>
            <a:t>. Chi ha raggiunto almeno il ...</a:t>
          </a:r>
          <a:endParaRPr lang="it-IT" sz="1100" b="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227133</xdr:colOff>
      <xdr:row>1</xdr:row>
      <xdr:rowOff>29309</xdr:rowOff>
    </xdr:from>
    <xdr:to>
      <xdr:col>12</xdr:col>
      <xdr:colOff>315057</xdr:colOff>
      <xdr:row>3</xdr:row>
      <xdr:rowOff>117232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11D1E04C-FEEF-415D-90A9-B2F58FE834DE}"/>
            </a:ext>
          </a:extLst>
        </xdr:cNvPr>
        <xdr:cNvSpPr/>
      </xdr:nvSpPr>
      <xdr:spPr>
        <a:xfrm>
          <a:off x="7018458" y="296009"/>
          <a:ext cx="2621574" cy="411773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Scegliere la</a:t>
          </a:r>
          <a:r>
            <a:rPr lang="it-IT" sz="1100" baseline="0"/>
            <a:t> </a:t>
          </a:r>
          <a:r>
            <a:rPr lang="it-IT" sz="1100" b="1" baseline="0">
              <a:solidFill>
                <a:srgbClr val="FFFF00"/>
              </a:solidFill>
            </a:rPr>
            <a:t>provincia</a:t>
          </a:r>
          <a:r>
            <a:rPr lang="it-IT" sz="1100" baseline="0"/>
            <a:t> </a:t>
          </a:r>
          <a:endParaRPr lang="it-IT" sz="1100"/>
        </a:p>
      </xdr:txBody>
    </xdr:sp>
    <xdr:clientData/>
  </xdr:twoCellAnchor>
  <xdr:twoCellAnchor>
    <xdr:from>
      <xdr:col>7</xdr:col>
      <xdr:colOff>256442</xdr:colOff>
      <xdr:row>3</xdr:row>
      <xdr:rowOff>102577</xdr:rowOff>
    </xdr:from>
    <xdr:to>
      <xdr:col>15</xdr:col>
      <xdr:colOff>219808</xdr:colOff>
      <xdr:row>5</xdr:row>
      <xdr:rowOff>21982</xdr:rowOff>
    </xdr:to>
    <xdr:sp macro="" textlink="">
      <xdr:nvSpPr>
        <xdr:cNvPr id="6" name="Freccia destra rientrata 5">
          <a:extLst>
            <a:ext uri="{FF2B5EF4-FFF2-40B4-BE49-F238E27FC236}">
              <a16:creationId xmlns:a16="http://schemas.microsoft.com/office/drawing/2014/main" id="{09621E29-7F70-42A5-EB67-6A050861AEAA}"/>
            </a:ext>
          </a:extLst>
        </xdr:cNvPr>
        <xdr:cNvSpPr/>
      </xdr:nvSpPr>
      <xdr:spPr>
        <a:xfrm>
          <a:off x="5700346" y="688731"/>
          <a:ext cx="7546731" cy="241789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900">
              <a:solidFill>
                <a:srgbClr val="0070C0"/>
              </a:solidFill>
            </a:rPr>
            <a:t>O  r  i  z  z  o  n  t  a  l  e</a:t>
          </a:r>
          <a:endParaRPr lang="it-IT" sz="12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134815</xdr:colOff>
      <xdr:row>17</xdr:row>
      <xdr:rowOff>98183</xdr:rowOff>
    </xdr:from>
    <xdr:to>
      <xdr:col>8</xdr:col>
      <xdr:colOff>17585</xdr:colOff>
      <xdr:row>28</xdr:row>
      <xdr:rowOff>51289</xdr:rowOff>
    </xdr:to>
    <xdr:sp macro="" textlink="">
      <xdr:nvSpPr>
        <xdr:cNvPr id="7" name="Freccia destra rientrata 6">
          <a:extLst>
            <a:ext uri="{FF2B5EF4-FFF2-40B4-BE49-F238E27FC236}">
              <a16:creationId xmlns:a16="http://schemas.microsoft.com/office/drawing/2014/main" id="{23B873E2-9740-40ED-B8FD-43C1D4FFAB13}"/>
            </a:ext>
          </a:extLst>
        </xdr:cNvPr>
        <xdr:cNvSpPr/>
      </xdr:nvSpPr>
      <xdr:spPr>
        <a:xfrm rot="5400000">
          <a:off x="4836503" y="3683245"/>
          <a:ext cx="1726222" cy="241789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200">
            <a:solidFill>
              <a:srgbClr val="0070C0"/>
            </a:solidFill>
          </a:endParaRPr>
        </a:p>
      </xdr:txBody>
    </xdr:sp>
    <xdr:clientData/>
  </xdr:twoCellAnchor>
  <xdr:oneCellAnchor>
    <xdr:from>
      <xdr:col>7</xdr:col>
      <xdr:colOff>80595</xdr:colOff>
      <xdr:row>18</xdr:row>
      <xdr:rowOff>7327</xdr:rowOff>
    </xdr:from>
    <xdr:ext cx="349006" cy="1736481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573B07F3-503E-906F-B890-4217F9DADC84}"/>
            </a:ext>
          </a:extLst>
        </xdr:cNvPr>
        <xdr:cNvSpPr txBox="1"/>
      </xdr:nvSpPr>
      <xdr:spPr>
        <a:xfrm>
          <a:off x="5524499" y="3011365"/>
          <a:ext cx="349006" cy="1736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>
          <a:spAutoFit/>
        </a:bodyPr>
        <a:lstStyle/>
        <a:p>
          <a:r>
            <a:rPr lang="it-IT" sz="900">
              <a:solidFill>
                <a:srgbClr val="0070C0"/>
              </a:solidFill>
              <a:latin typeface="+mn-lt"/>
              <a:ea typeface="+mn-ea"/>
              <a:cs typeface="+mn-cs"/>
            </a:rPr>
            <a:t>Verticale</a:t>
          </a:r>
        </a:p>
      </xdr:txBody>
    </xdr:sp>
    <xdr:clientData/>
  </xdr:oneCellAnchor>
  <xdr:twoCellAnchor>
    <xdr:from>
      <xdr:col>10</xdr:col>
      <xdr:colOff>1003788</xdr:colOff>
      <xdr:row>0</xdr:row>
      <xdr:rowOff>89386</xdr:rowOff>
    </xdr:from>
    <xdr:to>
      <xdr:col>11</xdr:col>
      <xdr:colOff>146538</xdr:colOff>
      <xdr:row>1</xdr:row>
      <xdr:rowOff>67406</xdr:rowOff>
    </xdr:to>
    <xdr:sp macro="" textlink="">
      <xdr:nvSpPr>
        <xdr:cNvPr id="9" name="Freccia destra rientrata 8">
          <a:extLst>
            <a:ext uri="{FF2B5EF4-FFF2-40B4-BE49-F238E27FC236}">
              <a16:creationId xmlns:a16="http://schemas.microsoft.com/office/drawing/2014/main" id="{63CFF3DF-2BF7-471E-80BD-00FCC1222D8D}"/>
            </a:ext>
          </a:extLst>
        </xdr:cNvPr>
        <xdr:cNvSpPr/>
      </xdr:nvSpPr>
      <xdr:spPr>
        <a:xfrm>
          <a:off x="8894884" y="89386"/>
          <a:ext cx="249116" cy="241789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200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141409</xdr:colOff>
      <xdr:row>0</xdr:row>
      <xdr:rowOff>98913</xdr:rowOff>
    </xdr:from>
    <xdr:to>
      <xdr:col>11</xdr:col>
      <xdr:colOff>383198</xdr:colOff>
      <xdr:row>1</xdr:row>
      <xdr:rowOff>84260</xdr:rowOff>
    </xdr:to>
    <xdr:sp macro="" textlink="">
      <xdr:nvSpPr>
        <xdr:cNvPr id="12" name="Freccia destra rientrata 11">
          <a:extLst>
            <a:ext uri="{FF2B5EF4-FFF2-40B4-BE49-F238E27FC236}">
              <a16:creationId xmlns:a16="http://schemas.microsoft.com/office/drawing/2014/main" id="{0946CDF1-4498-469B-9631-C51A7B22CC19}"/>
            </a:ext>
          </a:extLst>
        </xdr:cNvPr>
        <xdr:cNvSpPr/>
      </xdr:nvSpPr>
      <xdr:spPr>
        <a:xfrm rot="5400000">
          <a:off x="9135208" y="102576"/>
          <a:ext cx="249116" cy="241789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200">
            <a:solidFill>
              <a:srgbClr val="0070C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0908FB-D733-4B17-B30F-59FE830DB2B0}" name="TBL_STUDENTI" displayName="TBL_STUDENTI" ref="A1:G100" headerRowDxfId="113" dataDxfId="111" headerRowBorderDxfId="112" tableBorderDxfId="110" totalsRowBorderDxfId="109">
  <autoFilter ref="A1:G100" xr:uid="{930908FB-D733-4B17-B30F-59FE830DB2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B5B2FAD-DFEC-4A42-8D23-39649E59829E}" name="Prov" totalsRowLabel="Totale" dataDxfId="108" totalsRowDxfId="107"/>
    <tableColumn id="2" xr3:uid="{C1B6C775-3697-44DB-AB18-EC9C62ED8BF2}" name="Cognome" dataDxfId="106" totalsRowDxfId="105"/>
    <tableColumn id="3" xr3:uid="{4F626243-2CCB-4C6A-9372-D16968509108}" name="Nome" dataDxfId="104" totalsRowDxfId="103"/>
    <tableColumn id="4" xr3:uid="{91FB6FAA-BF7B-46F3-9748-484A1B59BF17}" name="Sesso" dataDxfId="102" totalsRowDxfId="101"/>
    <tableColumn id="5" xr3:uid="{930074D3-BA89-4216-85D6-6D06EC44A8C3}" name="Anno di nascita" dataDxfId="100" totalsRowDxfId="99"/>
    <tableColumn id="6" xr3:uid="{244629F0-2016-4884-93A4-FFCFE6F9FA90}" name="N.Esami" dataDxfId="98" totalsRowDxfId="97"/>
    <tableColumn id="7" xr3:uid="{FE46F7E7-6DF9-4D52-BDF3-A221398455CA}" name="Punteggi CFU" totalsRowFunction="sum" dataDxfId="96" totalsRowDxfId="9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35AF94-9962-481F-91CF-B9B08B2A96CA}" name="TBL_STUDENTI2" displayName="TBL_STUDENTI2" ref="A1:G100" headerRowDxfId="94" dataDxfId="92" headerRowBorderDxfId="93" tableBorderDxfId="91" totalsRowBorderDxfId="90">
  <autoFilter ref="A1:G100" xr:uid="{930908FB-D733-4B17-B30F-59FE830DB2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CD45EA2-54B1-48CA-B954-46A8E946CCDD}" name="Prov" totalsRowLabel="Totale" dataDxfId="89" totalsRowDxfId="88"/>
    <tableColumn id="2" xr3:uid="{94525670-3DC7-4A59-91CB-30C35ADDF1D8}" name="Cognome" dataDxfId="87" totalsRowDxfId="86"/>
    <tableColumn id="3" xr3:uid="{71724B6C-712F-4BAA-AE8D-D09E5CEA363D}" name="Nome" dataDxfId="85" totalsRowDxfId="84"/>
    <tableColumn id="4" xr3:uid="{75383B01-F265-4C8E-8945-B78FFAE67291}" name="Sesso" dataDxfId="83" totalsRowDxfId="82"/>
    <tableColumn id="5" xr3:uid="{CAB63C7E-8670-42EC-8B25-C5B2CDF2CDF8}" name="Anno di nascita" dataDxfId="81" totalsRowDxfId="80"/>
    <tableColumn id="6" xr3:uid="{8E8CD7F4-4D3F-4C7D-9A0A-CFE2FA03E1D3}" name="N.Esami" dataDxfId="79" totalsRowDxfId="78"/>
    <tableColumn id="7" xr3:uid="{1F20B0DF-4A86-4473-A448-2F2121B99CCB}" name="Punteggi CFU" totalsRowFunction="sum" dataDxfId="77" totalsRowDxfId="7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933FDF-3E31-4ED9-BE8E-5F2E087C0BDE}" name="TBL_STUDENTI3" displayName="TBL_STUDENTI3" ref="A1:G100" headerRowDxfId="75" dataDxfId="73" headerRowBorderDxfId="74" tableBorderDxfId="72" totalsRowBorderDxfId="71">
  <tableColumns count="7">
    <tableColumn id="1" xr3:uid="{1DC67A4F-1DA1-4A63-B672-A6772942AB74}" name="Prov" totalsRowLabel="Totale" dataDxfId="70" totalsRowDxfId="69"/>
    <tableColumn id="2" xr3:uid="{620889E4-0CA0-44CE-9566-DFDEEAB63AB8}" name="Cognome" dataDxfId="68" totalsRowDxfId="67"/>
    <tableColumn id="3" xr3:uid="{CC9B765B-8327-4675-B4E9-29E6BA383992}" name="Nome" dataDxfId="66" totalsRowDxfId="65"/>
    <tableColumn id="4" xr3:uid="{52794361-9A79-490E-AD59-2385E9701A79}" name="Sesso" dataDxfId="64" totalsRowDxfId="63"/>
    <tableColumn id="5" xr3:uid="{2FC4B860-ED38-44AE-84DE-4F30EAF84BE8}" name="Anno di nascita" dataDxfId="62" totalsRowDxfId="61"/>
    <tableColumn id="6" xr3:uid="{D82DF28E-DC80-4725-B4F3-6339D6DA9C9B}" name="N.Esami" dataDxfId="60" totalsRowDxfId="59"/>
    <tableColumn id="7" xr3:uid="{E2899BE9-B56E-414D-B088-A2951760A249}" name="Punteggi CFU" totalsRowFunction="sum" dataDxfId="58" totalsRowDxfId="5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707A48-C983-4FEB-9EC7-44143E25909F}" name="TBL_STUDENTI4" displayName="TBL_STUDENTI4" ref="A1:G100" headerRowDxfId="56" dataDxfId="54" headerRowBorderDxfId="55" tableBorderDxfId="53" totalsRowBorderDxfId="52">
  <autoFilter ref="A1:G100" xr:uid="{930908FB-D733-4B17-B30F-59FE830DB2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763BCBF-17A1-4CEE-B14A-9057C178256D}" name="Prov" totalsRowLabel="Totale" dataDxfId="51" totalsRowDxfId="50"/>
    <tableColumn id="2" xr3:uid="{50EC66F2-1C8E-4642-8214-C8C2CED624FB}" name="Cognome" dataDxfId="49" totalsRowDxfId="48"/>
    <tableColumn id="3" xr3:uid="{F6D33333-D573-495B-85BB-19F71C1E4207}" name="Nome" dataDxfId="47" totalsRowDxfId="46"/>
    <tableColumn id="4" xr3:uid="{8CAADEFA-DF2A-4438-826C-DBD8333C7908}" name="Sesso" dataDxfId="45" totalsRowDxfId="44"/>
    <tableColumn id="5" xr3:uid="{228F7F13-0173-4DA4-9758-594EDFD6F64F}" name="Anno di nascita" dataDxfId="43" totalsRowDxfId="42"/>
    <tableColumn id="6" xr3:uid="{35EE5C65-1EB3-444C-9247-A100AF16CA7C}" name="N.Esami" dataDxfId="41" totalsRowDxfId="40"/>
    <tableColumn id="7" xr3:uid="{7B3996B1-96D2-4BA0-A9D8-139FD43B0EA3}" name="Punteggi CFU" totalsRowFunction="sum" dataDxfId="39" totalsRowDxfId="3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60D5624-2637-4A2F-A838-6FBAFE84C702}" name="TBL_STUDENTI5" displayName="TBL_STUDENTI5" ref="A1:G100" headerRowDxfId="37" dataDxfId="35" headerRowBorderDxfId="36" tableBorderDxfId="34" totalsRowBorderDxfId="33">
  <autoFilter ref="A1:G100" xr:uid="{930908FB-D733-4B17-B30F-59FE830DB2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D1F800B-61EE-4EFC-9009-30DA7C65553B}" name="Prov" totalsRowLabel="Totale" dataDxfId="32" totalsRowDxfId="31"/>
    <tableColumn id="2" xr3:uid="{4A1E92D0-2E47-4C2B-ABAD-7C35140D2074}" name="Cognome" dataDxfId="30" totalsRowDxfId="29"/>
    <tableColumn id="3" xr3:uid="{0F386EF4-0C1B-4012-9C89-734BB3346EAA}" name="Nome" dataDxfId="28" totalsRowDxfId="27"/>
    <tableColumn id="4" xr3:uid="{0F1CDAA6-48B5-41B5-8D0C-FA56B67B1BFF}" name="Sesso" dataDxfId="26" totalsRowDxfId="25"/>
    <tableColumn id="5" xr3:uid="{34117470-69BF-4173-A640-910D6E663BE1}" name="Anno di nascita" dataDxfId="24" totalsRowDxfId="23"/>
    <tableColumn id="6" xr3:uid="{1474AC51-FD38-4315-9078-5B1A2A92F592}" name="N.Esami" dataDxfId="22" totalsRowDxfId="21"/>
    <tableColumn id="7" xr3:uid="{6B581245-4552-4641-84B4-4B3AB8C2511B}" name="Punteggi CFU" totalsRowFunction="sum" dataDxfId="20" totalsRowDxfId="1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5B73095-DF45-4A77-B65F-C4D48131085F}" name="TBL_STUDENTI6" displayName="TBL_STUDENTI6" ref="A1:G100" headerRowDxfId="18" dataDxfId="16" headerRowBorderDxfId="17" tableBorderDxfId="15" totalsRowBorderDxfId="14">
  <autoFilter ref="A1:G100" xr:uid="{930908FB-D733-4B17-B30F-59FE830DB2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227B388-E95A-46CB-9855-B560E993DA6D}" name="Prov" totalsRowLabel="Totale" dataDxfId="13" totalsRowDxfId="12"/>
    <tableColumn id="2" xr3:uid="{4B5B2841-3BF1-493D-BDDF-B62CFCE2F2FD}" name="Cognome" dataDxfId="11" totalsRowDxfId="10"/>
    <tableColumn id="3" xr3:uid="{1F5E8DAF-528A-4B29-9D07-8B1365B89654}" name="Nome" dataDxfId="9" totalsRowDxfId="8"/>
    <tableColumn id="4" xr3:uid="{042C1BDB-F909-4C8D-81C5-1FD3E0643A8E}" name="Sesso" dataDxfId="7" totalsRowDxfId="6"/>
    <tableColumn id="5" xr3:uid="{92D32160-3F2C-4779-BFC4-EF25FF0636E9}" name="Anno di nascita" dataDxfId="5" totalsRowDxfId="4"/>
    <tableColumn id="6" xr3:uid="{EE36BFD2-E69E-4FAD-B876-F6E0463F7CCD}" name="N.Esami" dataDxfId="3" totalsRowDxfId="2"/>
    <tableColumn id="7" xr3:uid="{EE857DD4-414A-4F54-8303-F4E394749201}" name="Punteggi CFU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4EC46-BD6A-4C72-9E57-8FE10D8C05B4}">
  <dimension ref="A1:BH172"/>
  <sheetViews>
    <sheetView showGridLines="0" tabSelected="1" zoomScale="130" zoomScaleNormal="13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3" sqref="I3"/>
    </sheetView>
  </sheetViews>
  <sheetFormatPr defaultRowHeight="12.75" x14ac:dyDescent="0.2"/>
  <cols>
    <col min="1" max="1" width="6.42578125" style="2" customWidth="1"/>
    <col min="2" max="3" width="14" style="3" bestFit="1" customWidth="1"/>
    <col min="4" max="4" width="7.7109375" style="2" customWidth="1"/>
    <col min="5" max="5" width="15.7109375" style="2" customWidth="1"/>
    <col min="6" max="6" width="9.42578125" style="2" customWidth="1"/>
    <col min="7" max="7" width="14.42578125" style="10" customWidth="1"/>
    <col min="8" max="8" width="5.42578125" style="2" customWidth="1"/>
    <col min="9" max="9" width="14.7109375" style="2" customWidth="1"/>
    <col min="10" max="10" width="16.42578125" style="2" customWidth="1"/>
    <col min="11" max="11" width="15.85546875" style="2" customWidth="1"/>
    <col min="12" max="12" width="5.7109375" style="2" customWidth="1"/>
    <col min="13" max="13" width="15.140625" style="2" bestFit="1" customWidth="1"/>
    <col min="14" max="15" width="13.5703125" style="2" bestFit="1" customWidth="1"/>
    <col min="16" max="41" width="6.42578125" style="3" customWidth="1"/>
    <col min="42" max="42" width="1" style="3" customWidth="1"/>
    <col min="43" max="43" width="1.140625" style="3" customWidth="1"/>
    <col min="44" max="44" width="1.7109375" style="3" customWidth="1"/>
    <col min="45" max="45" width="3.140625" style="3" bestFit="1" customWidth="1"/>
    <col min="46" max="47" width="4.42578125" style="3" customWidth="1"/>
    <col min="48" max="48" width="13.42578125" style="3" customWidth="1"/>
    <col min="49" max="50" width="4.42578125" style="3" customWidth="1"/>
    <col min="51" max="51" width="9.140625" style="3"/>
    <col min="52" max="52" width="14.28515625" style="3" bestFit="1" customWidth="1"/>
    <col min="53" max="53" width="12.140625" style="3" customWidth="1"/>
    <col min="54" max="54" width="16.42578125" style="3" bestFit="1" customWidth="1"/>
    <col min="55" max="56" width="14" style="3" customWidth="1"/>
    <col min="57" max="57" width="15.5703125" style="3" bestFit="1" customWidth="1"/>
    <col min="58" max="58" width="14.28515625" style="3" bestFit="1" customWidth="1"/>
    <col min="59" max="16384" width="9.140625" style="3"/>
  </cols>
  <sheetData>
    <row r="1" spans="1:60" ht="21" customHeight="1" x14ac:dyDescent="0.2">
      <c r="A1" s="14" t="s">
        <v>3</v>
      </c>
      <c r="B1" s="15" t="s">
        <v>0</v>
      </c>
      <c r="C1" s="15" t="s">
        <v>1</v>
      </c>
      <c r="D1" s="15" t="s">
        <v>2</v>
      </c>
      <c r="E1" s="15" t="s">
        <v>135</v>
      </c>
      <c r="F1" s="14" t="s">
        <v>148</v>
      </c>
      <c r="G1" s="15" t="s">
        <v>149</v>
      </c>
      <c r="H1" s="5"/>
      <c r="I1" s="5"/>
      <c r="J1" s="25" t="s">
        <v>166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7" t="s">
        <v>7</v>
      </c>
      <c r="AU1" s="7" t="s">
        <v>4</v>
      </c>
      <c r="AV1" s="7" t="s">
        <v>3</v>
      </c>
      <c r="AW1" s="7" t="s">
        <v>7</v>
      </c>
      <c r="AX1" s="7" t="s">
        <v>4</v>
      </c>
      <c r="AY1" s="7" t="s">
        <v>28</v>
      </c>
      <c r="AZ1" s="7" t="s">
        <v>30</v>
      </c>
      <c r="BA1" s="7" t="s">
        <v>29</v>
      </c>
      <c r="BB1" s="7" t="s">
        <v>31</v>
      </c>
      <c r="BC1" s="7" t="s">
        <v>7</v>
      </c>
      <c r="BD1" s="7" t="s">
        <v>4</v>
      </c>
      <c r="BE1" s="7" t="s">
        <v>32</v>
      </c>
      <c r="BF1" s="7" t="s">
        <v>33</v>
      </c>
    </row>
    <row r="2" spans="1:60" ht="12.75" customHeight="1" x14ac:dyDescent="0.2">
      <c r="A2" s="10" t="s">
        <v>140</v>
      </c>
      <c r="B2" s="16" t="s">
        <v>77</v>
      </c>
      <c r="C2" s="3" t="s">
        <v>27</v>
      </c>
      <c r="D2" s="10" t="s">
        <v>7</v>
      </c>
      <c r="E2" s="10">
        <v>2000</v>
      </c>
      <c r="F2" s="2">
        <v>26</v>
      </c>
      <c r="G2" s="10">
        <v>130</v>
      </c>
      <c r="AS2" s="27" t="s">
        <v>35</v>
      </c>
      <c r="AT2" s="8"/>
      <c r="AU2" s="8"/>
      <c r="AV2" s="7" t="s">
        <v>137</v>
      </c>
      <c r="AW2" s="8"/>
      <c r="AX2" s="8"/>
      <c r="AY2" s="8"/>
      <c r="AZ2" s="8"/>
      <c r="BA2" s="8"/>
      <c r="BB2" s="9"/>
      <c r="BC2" s="9"/>
      <c r="BD2" s="9"/>
      <c r="BE2" s="8"/>
      <c r="BF2" s="1"/>
    </row>
    <row r="3" spans="1:60" x14ac:dyDescent="0.2">
      <c r="A3" s="10" t="s">
        <v>138</v>
      </c>
      <c r="B3" s="16" t="s">
        <v>82</v>
      </c>
      <c r="C3" s="3" t="s">
        <v>12</v>
      </c>
      <c r="D3" s="10" t="s">
        <v>7</v>
      </c>
      <c r="E3" s="10">
        <v>1999</v>
      </c>
      <c r="F3" s="2">
        <v>52</v>
      </c>
      <c r="G3" s="10">
        <v>260</v>
      </c>
      <c r="I3" s="20" t="s">
        <v>139</v>
      </c>
      <c r="AS3" s="27"/>
      <c r="AT3" s="2"/>
      <c r="AU3" s="2"/>
      <c r="AV3" s="7" t="s">
        <v>138</v>
      </c>
      <c r="AW3" s="8"/>
      <c r="AX3" s="8"/>
      <c r="AY3" s="8"/>
      <c r="AZ3" s="8"/>
      <c r="BA3" s="8"/>
      <c r="BB3" s="9"/>
      <c r="BC3" s="9"/>
      <c r="BD3" s="9"/>
      <c r="BE3" s="8"/>
      <c r="BF3" s="1"/>
      <c r="BG3" s="4"/>
      <c r="BH3" s="4"/>
    </row>
    <row r="4" spans="1:60" x14ac:dyDescent="0.2">
      <c r="A4" s="10" t="s">
        <v>139</v>
      </c>
      <c r="B4" s="16" t="s">
        <v>83</v>
      </c>
      <c r="C4" s="3" t="s">
        <v>38</v>
      </c>
      <c r="D4" s="10" t="s">
        <v>4</v>
      </c>
      <c r="E4" s="10">
        <v>1998</v>
      </c>
      <c r="F4" s="2">
        <v>60</v>
      </c>
      <c r="G4" s="10">
        <v>300</v>
      </c>
      <c r="AS4" s="27"/>
      <c r="AT4" s="2"/>
      <c r="AU4" s="2"/>
      <c r="AV4" s="7" t="s">
        <v>139</v>
      </c>
      <c r="AW4" s="8"/>
      <c r="AX4" s="8"/>
      <c r="AY4" s="8"/>
      <c r="AZ4" s="8"/>
      <c r="BA4" s="8"/>
      <c r="BB4" s="9"/>
      <c r="BC4" s="9"/>
      <c r="BD4" s="9"/>
      <c r="BE4" s="8"/>
      <c r="BF4" s="1"/>
      <c r="BG4" s="4"/>
      <c r="BH4" s="4"/>
    </row>
    <row r="5" spans="1:60" x14ac:dyDescent="0.2">
      <c r="A5" s="10" t="s">
        <v>137</v>
      </c>
      <c r="B5" s="16" t="s">
        <v>84</v>
      </c>
      <c r="C5" s="3" t="s">
        <v>39</v>
      </c>
      <c r="D5" s="10" t="s">
        <v>4</v>
      </c>
      <c r="E5" s="10">
        <v>1990</v>
      </c>
      <c r="F5" s="2">
        <v>52</v>
      </c>
      <c r="G5" s="10">
        <v>260</v>
      </c>
      <c r="I5" s="26" t="s">
        <v>3</v>
      </c>
      <c r="J5" s="26" t="s">
        <v>0</v>
      </c>
      <c r="K5" s="26" t="s">
        <v>1</v>
      </c>
      <c r="L5" s="26" t="s">
        <v>2</v>
      </c>
      <c r="M5" s="26" t="s">
        <v>135</v>
      </c>
      <c r="N5" s="26" t="s">
        <v>148</v>
      </c>
      <c r="O5" s="26" t="s">
        <v>149</v>
      </c>
      <c r="AS5" s="27"/>
      <c r="AT5" s="2"/>
      <c r="AU5" s="2"/>
      <c r="AV5" s="7" t="s">
        <v>145</v>
      </c>
      <c r="AW5" s="8"/>
      <c r="AX5" s="8"/>
      <c r="AY5" s="8"/>
      <c r="AZ5" s="8"/>
      <c r="BA5" s="8"/>
      <c r="BB5" s="9"/>
      <c r="BC5" s="9"/>
      <c r="BD5" s="9"/>
      <c r="BE5" s="8"/>
      <c r="BF5" s="1"/>
      <c r="BG5" s="4"/>
      <c r="BH5" s="4"/>
    </row>
    <row r="6" spans="1:60" x14ac:dyDescent="0.2">
      <c r="A6" s="10" t="s">
        <v>141</v>
      </c>
      <c r="B6" s="16" t="s">
        <v>85</v>
      </c>
      <c r="C6" s="3" t="s">
        <v>40</v>
      </c>
      <c r="D6" s="10" t="s">
        <v>4</v>
      </c>
      <c r="E6" s="10">
        <v>1996</v>
      </c>
      <c r="F6" s="2">
        <v>16</v>
      </c>
      <c r="G6" s="10">
        <v>80</v>
      </c>
      <c r="H6" s="10"/>
      <c r="I6" s="2" t="str" cm="1">
        <f t="array" ref="I6:O14">_xlfn._xlws.FILTER(TBL_STUDENTI[],TBL_STUDENTI[Prov]=I3,"")</f>
        <v>CO</v>
      </c>
      <c r="J6" s="2" t="str">
        <v>LUINI</v>
      </c>
      <c r="K6" s="2" t="str">
        <v>FRANCESCA</v>
      </c>
      <c r="L6" s="2" t="str">
        <v>F</v>
      </c>
      <c r="M6" s="2">
        <v>1998</v>
      </c>
      <c r="N6" s="2">
        <v>60</v>
      </c>
      <c r="O6" s="2">
        <v>300</v>
      </c>
      <c r="AS6" s="27"/>
      <c r="AT6" s="2"/>
      <c r="AU6" s="2"/>
      <c r="AV6" s="7" t="s">
        <v>141</v>
      </c>
      <c r="AW6" s="8"/>
      <c r="AX6" s="8"/>
      <c r="AY6" s="8"/>
      <c r="AZ6" s="8"/>
      <c r="BA6" s="8"/>
      <c r="BB6" s="9"/>
      <c r="BC6" s="9"/>
      <c r="BD6" s="9"/>
      <c r="BE6" s="8"/>
      <c r="BF6" s="1"/>
      <c r="BG6" s="4"/>
      <c r="BH6" s="4"/>
    </row>
    <row r="7" spans="1:60" x14ac:dyDescent="0.2">
      <c r="A7" s="10" t="s">
        <v>142</v>
      </c>
      <c r="B7" s="16" t="s">
        <v>86</v>
      </c>
      <c r="C7" s="16" t="s">
        <v>36</v>
      </c>
      <c r="D7" s="10" t="s">
        <v>4</v>
      </c>
      <c r="E7" s="10">
        <v>1993</v>
      </c>
      <c r="F7" s="2">
        <v>22</v>
      </c>
      <c r="G7" s="10">
        <v>110</v>
      </c>
      <c r="I7" s="2" t="str">
        <v>CO</v>
      </c>
      <c r="J7" s="2" t="str">
        <v>INGANNI</v>
      </c>
      <c r="K7" s="2" t="str">
        <v>DOMENICA</v>
      </c>
      <c r="L7" s="2" t="str">
        <v>F</v>
      </c>
      <c r="M7" s="2">
        <v>1997</v>
      </c>
      <c r="N7" s="2">
        <v>38</v>
      </c>
      <c r="O7" s="2">
        <v>190</v>
      </c>
      <c r="AS7" s="27"/>
      <c r="AT7" s="2"/>
      <c r="AU7" s="2"/>
      <c r="AV7" s="7" t="s">
        <v>142</v>
      </c>
      <c r="AW7" s="8"/>
      <c r="AX7" s="8"/>
      <c r="AY7" s="8"/>
      <c r="AZ7" s="8"/>
      <c r="BA7" s="8"/>
      <c r="BB7" s="9"/>
      <c r="BC7" s="9"/>
      <c r="BD7" s="9"/>
      <c r="BE7" s="8"/>
      <c r="BF7" s="1"/>
      <c r="BG7" s="4"/>
      <c r="BH7" s="4"/>
    </row>
    <row r="8" spans="1:60" x14ac:dyDescent="0.2">
      <c r="A8" s="10" t="s">
        <v>8</v>
      </c>
      <c r="B8" s="16" t="s">
        <v>87</v>
      </c>
      <c r="C8" s="3" t="s">
        <v>41</v>
      </c>
      <c r="D8" s="10" t="s">
        <v>4</v>
      </c>
      <c r="E8" s="10">
        <v>2001</v>
      </c>
      <c r="F8" s="2">
        <v>41</v>
      </c>
      <c r="G8" s="10">
        <v>205</v>
      </c>
      <c r="H8" s="10"/>
      <c r="I8" s="2" t="str">
        <v>CO</v>
      </c>
      <c r="J8" s="2" t="str">
        <v>BIANCHI</v>
      </c>
      <c r="K8" s="2" t="str">
        <v>ROSSANA</v>
      </c>
      <c r="L8" s="2" t="str">
        <v>F</v>
      </c>
      <c r="M8" s="2">
        <v>1999</v>
      </c>
      <c r="N8" s="2">
        <v>37</v>
      </c>
      <c r="O8" s="2">
        <v>185</v>
      </c>
      <c r="AS8" s="27"/>
      <c r="AT8" s="2"/>
      <c r="AU8" s="2"/>
      <c r="AV8" s="7" t="s">
        <v>140</v>
      </c>
      <c r="AW8" s="8"/>
      <c r="AX8" s="8"/>
      <c r="AY8" s="8"/>
      <c r="AZ8" s="8"/>
      <c r="BA8" s="8"/>
      <c r="BB8" s="9"/>
      <c r="BC8" s="9"/>
      <c r="BD8" s="9"/>
      <c r="BE8" s="8"/>
      <c r="BF8" s="1"/>
      <c r="BG8" s="4"/>
      <c r="BH8" s="4"/>
    </row>
    <row r="9" spans="1:60" x14ac:dyDescent="0.2">
      <c r="A9" s="10" t="s">
        <v>143</v>
      </c>
      <c r="B9" s="16" t="s">
        <v>88</v>
      </c>
      <c r="C9" s="16" t="s">
        <v>14</v>
      </c>
      <c r="D9" s="10" t="s">
        <v>4</v>
      </c>
      <c r="E9" s="10">
        <v>1996</v>
      </c>
      <c r="F9" s="2">
        <v>31</v>
      </c>
      <c r="G9" s="10">
        <v>155</v>
      </c>
      <c r="I9" s="2" t="str">
        <v>CO</v>
      </c>
      <c r="J9" s="2" t="str">
        <v>SPLENDENTE</v>
      </c>
      <c r="K9" s="2" t="str">
        <v>DANIELE</v>
      </c>
      <c r="L9" s="2" t="str">
        <v>M</v>
      </c>
      <c r="M9" s="2">
        <v>1992</v>
      </c>
      <c r="N9" s="2">
        <v>42</v>
      </c>
      <c r="O9" s="2">
        <v>210</v>
      </c>
      <c r="AS9" s="27"/>
      <c r="AT9" s="2"/>
      <c r="AU9" s="2"/>
      <c r="AV9" s="7" t="s">
        <v>8</v>
      </c>
      <c r="AW9" s="8"/>
      <c r="AX9" s="8"/>
      <c r="AY9" s="8"/>
      <c r="AZ9" s="8"/>
      <c r="BA9" s="8"/>
      <c r="BB9" s="9"/>
      <c r="BC9" s="9"/>
      <c r="BD9" s="9"/>
      <c r="BE9" s="8"/>
      <c r="BF9" s="1"/>
      <c r="BG9" s="4"/>
      <c r="BH9" s="4"/>
    </row>
    <row r="10" spans="1:60" x14ac:dyDescent="0.2">
      <c r="A10" s="10" t="s">
        <v>144</v>
      </c>
      <c r="B10" s="16" t="s">
        <v>89</v>
      </c>
      <c r="C10" s="3" t="s">
        <v>42</v>
      </c>
      <c r="D10" s="10" t="s">
        <v>7</v>
      </c>
      <c r="E10" s="10">
        <v>1998</v>
      </c>
      <c r="F10" s="2">
        <v>32</v>
      </c>
      <c r="G10" s="10">
        <v>160</v>
      </c>
      <c r="I10" s="2" t="str">
        <v>CO</v>
      </c>
      <c r="J10" s="2" t="str">
        <v>STEFANINI</v>
      </c>
      <c r="K10" s="2" t="str">
        <v>ANTONELLA</v>
      </c>
      <c r="L10" s="2" t="str">
        <v>F</v>
      </c>
      <c r="M10" s="2">
        <v>1990</v>
      </c>
      <c r="N10" s="2">
        <v>0</v>
      </c>
      <c r="O10" s="2">
        <v>0</v>
      </c>
      <c r="AV10" s="7" t="s">
        <v>144</v>
      </c>
      <c r="AW10" s="8"/>
      <c r="AX10" s="8"/>
      <c r="AY10" s="8"/>
      <c r="AZ10" s="8"/>
      <c r="BA10" s="8"/>
      <c r="BB10" s="9"/>
      <c r="BC10" s="9"/>
      <c r="BD10" s="9"/>
      <c r="BE10" s="8"/>
      <c r="BF10" s="1"/>
      <c r="BG10" s="5"/>
      <c r="BH10" s="4"/>
    </row>
    <row r="11" spans="1:60" x14ac:dyDescent="0.2">
      <c r="A11" s="10" t="s">
        <v>145</v>
      </c>
      <c r="B11" s="16" t="s">
        <v>90</v>
      </c>
      <c r="C11" s="16" t="s">
        <v>43</v>
      </c>
      <c r="D11" s="10" t="s">
        <v>7</v>
      </c>
      <c r="E11" s="10">
        <v>1997</v>
      </c>
      <c r="F11" s="2">
        <v>24</v>
      </c>
      <c r="G11" s="10">
        <v>120</v>
      </c>
      <c r="I11" s="2" t="str">
        <v>CO</v>
      </c>
      <c r="J11" s="2" t="str">
        <v>MENTRI</v>
      </c>
      <c r="K11" s="2" t="str">
        <v>FRANCESCO</v>
      </c>
      <c r="L11" s="2" t="str">
        <v>M</v>
      </c>
      <c r="M11" s="2">
        <v>2000</v>
      </c>
      <c r="N11" s="2">
        <v>10</v>
      </c>
      <c r="O11" s="2">
        <v>50</v>
      </c>
      <c r="AV11" s="7" t="s">
        <v>143</v>
      </c>
      <c r="AW11" s="8"/>
      <c r="AX11" s="8"/>
      <c r="AY11" s="8"/>
      <c r="AZ11" s="8"/>
      <c r="BA11" s="8"/>
      <c r="BB11" s="9"/>
      <c r="BC11" s="9"/>
      <c r="BD11" s="9"/>
      <c r="BE11" s="8"/>
      <c r="BF11" s="1"/>
      <c r="BG11" s="4"/>
      <c r="BH11" s="4"/>
    </row>
    <row r="12" spans="1:60" x14ac:dyDescent="0.2">
      <c r="A12" s="10" t="s">
        <v>145</v>
      </c>
      <c r="B12" s="16" t="s">
        <v>26</v>
      </c>
      <c r="C12" s="16" t="s">
        <v>10</v>
      </c>
      <c r="D12" s="10" t="s">
        <v>7</v>
      </c>
      <c r="E12" s="10">
        <v>1993</v>
      </c>
      <c r="F12" s="2">
        <v>43</v>
      </c>
      <c r="G12" s="10">
        <v>215</v>
      </c>
      <c r="I12" s="2" t="str">
        <v>CO</v>
      </c>
      <c r="J12" s="2" t="str">
        <v>VERDI</v>
      </c>
      <c r="K12" s="2" t="str">
        <v>VITTORIO</v>
      </c>
      <c r="L12" s="2" t="str">
        <v>M</v>
      </c>
      <c r="M12" s="2">
        <v>1998</v>
      </c>
      <c r="N12" s="2">
        <v>41</v>
      </c>
      <c r="O12" s="2">
        <v>205</v>
      </c>
      <c r="AT12" s="5">
        <v>1</v>
      </c>
      <c r="AU12" s="5">
        <v>2</v>
      </c>
      <c r="AW12" s="5">
        <v>3</v>
      </c>
      <c r="AX12" s="5">
        <v>4</v>
      </c>
      <c r="AY12" s="5">
        <v>5</v>
      </c>
      <c r="AZ12" s="5">
        <v>6</v>
      </c>
      <c r="BA12" s="5">
        <v>7</v>
      </c>
      <c r="BB12" s="5">
        <v>8</v>
      </c>
      <c r="BC12" s="5">
        <v>9</v>
      </c>
      <c r="BD12" s="5">
        <v>10</v>
      </c>
      <c r="BE12" s="5">
        <v>11</v>
      </c>
      <c r="BF12" s="5">
        <v>12</v>
      </c>
      <c r="BG12" s="4"/>
      <c r="BH12" s="4"/>
    </row>
    <row r="13" spans="1:60" x14ac:dyDescent="0.2">
      <c r="A13" s="10" t="s">
        <v>140</v>
      </c>
      <c r="B13" s="16" t="s">
        <v>16</v>
      </c>
      <c r="C13" s="16" t="s">
        <v>14</v>
      </c>
      <c r="D13" s="10" t="s">
        <v>7</v>
      </c>
      <c r="E13" s="10">
        <v>1995</v>
      </c>
      <c r="F13" s="2">
        <v>4</v>
      </c>
      <c r="G13" s="10">
        <v>20</v>
      </c>
      <c r="I13" s="2" t="str">
        <v>CO</v>
      </c>
      <c r="J13" s="2" t="str">
        <v>BIANCHI</v>
      </c>
      <c r="K13" s="2" t="str">
        <v>LUIGI</v>
      </c>
      <c r="L13" s="2" t="str">
        <v>M</v>
      </c>
      <c r="M13" s="2">
        <v>1999</v>
      </c>
      <c r="N13" s="2">
        <v>13</v>
      </c>
      <c r="O13" s="2">
        <v>65</v>
      </c>
      <c r="BG13" s="4"/>
      <c r="BH13" s="4"/>
    </row>
    <row r="14" spans="1:60" x14ac:dyDescent="0.2">
      <c r="A14" s="10" t="s">
        <v>140</v>
      </c>
      <c r="B14" s="16" t="s">
        <v>91</v>
      </c>
      <c r="C14" s="16" t="s">
        <v>21</v>
      </c>
      <c r="D14" s="10" t="s">
        <v>7</v>
      </c>
      <c r="E14" s="10">
        <v>2002</v>
      </c>
      <c r="F14" s="2">
        <v>38</v>
      </c>
      <c r="G14" s="10">
        <v>190</v>
      </c>
      <c r="I14" s="2" t="str">
        <v>CO</v>
      </c>
      <c r="J14" s="2" t="str">
        <v>LUMINA</v>
      </c>
      <c r="K14" s="2" t="str">
        <v>GEREMIA</v>
      </c>
      <c r="L14" s="2" t="str">
        <v>M</v>
      </c>
      <c r="M14" s="2">
        <v>1987</v>
      </c>
      <c r="N14" s="2">
        <v>7</v>
      </c>
      <c r="O14" s="2">
        <v>35</v>
      </c>
      <c r="AS14" s="3" t="s">
        <v>150</v>
      </c>
      <c r="BG14" s="4"/>
      <c r="BH14" s="4"/>
    </row>
    <row r="15" spans="1:60" x14ac:dyDescent="0.2">
      <c r="A15" s="10" t="s">
        <v>144</v>
      </c>
      <c r="B15" s="16" t="s">
        <v>92</v>
      </c>
      <c r="C15" s="16" t="s">
        <v>6</v>
      </c>
      <c r="D15" s="10" t="s">
        <v>4</v>
      </c>
      <c r="E15" s="10">
        <v>1999</v>
      </c>
      <c r="F15" s="2">
        <v>23</v>
      </c>
      <c r="G15" s="10">
        <v>115</v>
      </c>
      <c r="H15" s="10"/>
      <c r="I15" s="19"/>
    </row>
    <row r="16" spans="1:60" x14ac:dyDescent="0.2">
      <c r="A16" s="10" t="s">
        <v>138</v>
      </c>
      <c r="B16" s="16" t="s">
        <v>26</v>
      </c>
      <c r="C16" s="16" t="s">
        <v>20</v>
      </c>
      <c r="D16" s="10" t="s">
        <v>7</v>
      </c>
      <c r="E16" s="10">
        <v>1994</v>
      </c>
      <c r="F16" s="2">
        <v>8</v>
      </c>
      <c r="G16" s="10">
        <v>40</v>
      </c>
      <c r="H16" s="10"/>
      <c r="AU16" s="11" t="s">
        <v>34</v>
      </c>
      <c r="AX16" s="4"/>
    </row>
    <row r="17" spans="1:50" x14ac:dyDescent="0.2">
      <c r="A17" s="10" t="s">
        <v>140</v>
      </c>
      <c r="B17" s="16" t="s">
        <v>93</v>
      </c>
      <c r="C17" s="16" t="s">
        <v>17</v>
      </c>
      <c r="D17" s="10" t="s">
        <v>7</v>
      </c>
      <c r="E17" s="10">
        <v>1993</v>
      </c>
      <c r="F17" s="2">
        <v>7</v>
      </c>
      <c r="G17" s="10">
        <v>35</v>
      </c>
      <c r="AT17" s="5">
        <v>1</v>
      </c>
      <c r="AU17" s="3" t="s">
        <v>151</v>
      </c>
      <c r="AW17" s="2"/>
    </row>
    <row r="18" spans="1:50" x14ac:dyDescent="0.2">
      <c r="A18" s="10" t="s">
        <v>142</v>
      </c>
      <c r="B18" s="16" t="s">
        <v>77</v>
      </c>
      <c r="C18" s="16" t="s">
        <v>36</v>
      </c>
      <c r="D18" s="10" t="s">
        <v>4</v>
      </c>
      <c r="E18" s="10">
        <v>1990</v>
      </c>
      <c r="F18" s="2">
        <v>55</v>
      </c>
      <c r="G18" s="10">
        <v>275</v>
      </c>
      <c r="J18" s="19"/>
      <c r="AT18" s="5">
        <v>2</v>
      </c>
      <c r="AU18" s="3" t="s">
        <v>152</v>
      </c>
      <c r="AV18" s="4"/>
      <c r="AW18" s="2"/>
    </row>
    <row r="19" spans="1:50" x14ac:dyDescent="0.2">
      <c r="A19" s="10" t="s">
        <v>8</v>
      </c>
      <c r="B19" s="16" t="s">
        <v>94</v>
      </c>
      <c r="C19" s="16" t="s">
        <v>44</v>
      </c>
      <c r="D19" s="10" t="s">
        <v>4</v>
      </c>
      <c r="E19" s="10">
        <v>1996</v>
      </c>
      <c r="F19" s="2">
        <v>47</v>
      </c>
      <c r="G19" s="10">
        <v>235</v>
      </c>
      <c r="H19" s="10"/>
      <c r="AT19" s="5">
        <v>3</v>
      </c>
      <c r="AU19" s="4" t="s">
        <v>153</v>
      </c>
      <c r="AV19" s="4"/>
      <c r="AW19" s="2"/>
      <c r="AX19" s="4"/>
    </row>
    <row r="20" spans="1:50" x14ac:dyDescent="0.2">
      <c r="A20" s="10" t="s">
        <v>143</v>
      </c>
      <c r="B20" s="16" t="s">
        <v>26</v>
      </c>
      <c r="C20" s="16" t="s">
        <v>18</v>
      </c>
      <c r="D20" s="10" t="s">
        <v>7</v>
      </c>
      <c r="E20" s="10">
        <v>1993</v>
      </c>
      <c r="F20" s="2">
        <v>51</v>
      </c>
      <c r="G20" s="10">
        <v>255</v>
      </c>
      <c r="H20" s="10"/>
      <c r="AT20" s="5">
        <v>4</v>
      </c>
      <c r="AU20" s="4" t="s">
        <v>154</v>
      </c>
      <c r="AV20" s="4"/>
      <c r="AW20" s="2"/>
      <c r="AX20" s="4"/>
    </row>
    <row r="21" spans="1:50" x14ac:dyDescent="0.2">
      <c r="A21" s="10" t="s">
        <v>144</v>
      </c>
      <c r="B21" s="16" t="s">
        <v>78</v>
      </c>
      <c r="C21" s="16" t="s">
        <v>45</v>
      </c>
      <c r="D21" s="10" t="s">
        <v>4</v>
      </c>
      <c r="E21" s="10">
        <v>2001</v>
      </c>
      <c r="F21" s="2">
        <v>11</v>
      </c>
      <c r="G21" s="10">
        <v>55</v>
      </c>
      <c r="H21" s="12"/>
      <c r="AT21" s="5">
        <v>5</v>
      </c>
      <c r="AU21" s="3" t="s">
        <v>155</v>
      </c>
      <c r="AV21" s="4"/>
      <c r="AW21" s="2"/>
    </row>
    <row r="22" spans="1:50" x14ac:dyDescent="0.2">
      <c r="A22" s="10" t="s">
        <v>145</v>
      </c>
      <c r="B22" s="16" t="s">
        <v>95</v>
      </c>
      <c r="C22" s="16" t="s">
        <v>136</v>
      </c>
      <c r="D22" s="10" t="s">
        <v>4</v>
      </c>
      <c r="E22" s="10">
        <v>1996</v>
      </c>
      <c r="F22" s="2">
        <v>14</v>
      </c>
      <c r="G22" s="10">
        <v>70</v>
      </c>
      <c r="H22" s="10"/>
      <c r="AT22" s="5">
        <v>6</v>
      </c>
      <c r="AU22" s="3" t="s">
        <v>156</v>
      </c>
      <c r="AW22" s="2"/>
    </row>
    <row r="23" spans="1:50" x14ac:dyDescent="0.2">
      <c r="A23" s="10" t="s">
        <v>140</v>
      </c>
      <c r="B23" s="16" t="s">
        <v>100</v>
      </c>
      <c r="C23" s="16" t="s">
        <v>21</v>
      </c>
      <c r="D23" s="10" t="s">
        <v>7</v>
      </c>
      <c r="E23" s="10">
        <v>1998</v>
      </c>
      <c r="F23" s="2">
        <v>53</v>
      </c>
      <c r="G23" s="10">
        <v>265</v>
      </c>
      <c r="AT23" s="5">
        <v>7</v>
      </c>
      <c r="AU23" s="3" t="s">
        <v>157</v>
      </c>
      <c r="AW23" s="2"/>
    </row>
    <row r="24" spans="1:50" x14ac:dyDescent="0.2">
      <c r="A24" s="10" t="s">
        <v>139</v>
      </c>
      <c r="B24" s="16" t="s">
        <v>96</v>
      </c>
      <c r="C24" s="16" t="s">
        <v>5</v>
      </c>
      <c r="D24" s="10" t="s">
        <v>4</v>
      </c>
      <c r="E24" s="10">
        <v>1997</v>
      </c>
      <c r="F24" s="2">
        <v>38</v>
      </c>
      <c r="G24" s="10">
        <v>190</v>
      </c>
      <c r="H24" s="10"/>
      <c r="AT24" s="5">
        <v>8</v>
      </c>
      <c r="AU24" s="3" t="s">
        <v>158</v>
      </c>
      <c r="AW24" s="2"/>
    </row>
    <row r="25" spans="1:50" x14ac:dyDescent="0.2">
      <c r="A25" s="10" t="s">
        <v>141</v>
      </c>
      <c r="B25" s="16" t="s">
        <v>97</v>
      </c>
      <c r="C25" s="16" t="s">
        <v>46</v>
      </c>
      <c r="D25" s="10" t="s">
        <v>7</v>
      </c>
      <c r="E25" s="10">
        <v>1990</v>
      </c>
      <c r="F25" s="2">
        <v>48</v>
      </c>
      <c r="G25" s="10">
        <v>240</v>
      </c>
      <c r="H25" s="10"/>
      <c r="AT25" s="5">
        <v>9</v>
      </c>
      <c r="AU25" s="3" t="s">
        <v>159</v>
      </c>
    </row>
    <row r="26" spans="1:50" x14ac:dyDescent="0.2">
      <c r="A26" s="10" t="s">
        <v>141</v>
      </c>
      <c r="B26" s="16" t="s">
        <v>98</v>
      </c>
      <c r="C26" s="16" t="s">
        <v>14</v>
      </c>
      <c r="D26" s="10" t="s">
        <v>7</v>
      </c>
      <c r="E26" s="10">
        <v>1995</v>
      </c>
      <c r="F26" s="2">
        <v>16</v>
      </c>
      <c r="G26" s="10">
        <v>80</v>
      </c>
      <c r="AT26" s="5">
        <v>10</v>
      </c>
      <c r="AU26" s="3" t="s">
        <v>160</v>
      </c>
    </row>
    <row r="27" spans="1:50" x14ac:dyDescent="0.2">
      <c r="A27" s="10" t="s">
        <v>140</v>
      </c>
      <c r="B27" s="16" t="s">
        <v>99</v>
      </c>
      <c r="C27" s="16" t="s">
        <v>49</v>
      </c>
      <c r="D27" s="10" t="s">
        <v>4</v>
      </c>
      <c r="E27" s="10">
        <v>2002</v>
      </c>
      <c r="F27" s="2">
        <v>38</v>
      </c>
      <c r="G27" s="10">
        <v>190</v>
      </c>
      <c r="H27" s="12"/>
      <c r="AT27" s="5">
        <v>11</v>
      </c>
      <c r="AU27" s="3" t="s">
        <v>161</v>
      </c>
    </row>
    <row r="28" spans="1:50" x14ac:dyDescent="0.2">
      <c r="A28" s="10" t="s">
        <v>139</v>
      </c>
      <c r="B28" s="16" t="s">
        <v>77</v>
      </c>
      <c r="C28" s="16" t="s">
        <v>25</v>
      </c>
      <c r="D28" s="10" t="s">
        <v>4</v>
      </c>
      <c r="E28" s="10">
        <v>1999</v>
      </c>
      <c r="F28" s="2">
        <v>37</v>
      </c>
      <c r="G28" s="10">
        <v>185</v>
      </c>
      <c r="H28" s="12"/>
      <c r="AT28" s="5">
        <v>12</v>
      </c>
      <c r="AU28" s="3" t="s">
        <v>162</v>
      </c>
    </row>
    <row r="29" spans="1:50" x14ac:dyDescent="0.2">
      <c r="A29" s="10" t="s">
        <v>144</v>
      </c>
      <c r="B29" s="16" t="s">
        <v>91</v>
      </c>
      <c r="C29" s="16" t="s">
        <v>47</v>
      </c>
      <c r="D29" s="10" t="s">
        <v>4</v>
      </c>
      <c r="E29" s="10">
        <v>1999</v>
      </c>
      <c r="F29" s="2">
        <v>55</v>
      </c>
      <c r="G29" s="10">
        <v>275</v>
      </c>
    </row>
    <row r="30" spans="1:50" x14ac:dyDescent="0.2">
      <c r="A30" s="10" t="s">
        <v>140</v>
      </c>
      <c r="B30" s="16" t="s">
        <v>101</v>
      </c>
      <c r="C30" s="16" t="s">
        <v>6</v>
      </c>
      <c r="D30" s="10" t="s">
        <v>4</v>
      </c>
      <c r="E30" s="10">
        <v>1993</v>
      </c>
      <c r="F30" s="2">
        <v>50</v>
      </c>
      <c r="G30" s="10">
        <v>250</v>
      </c>
    </row>
    <row r="31" spans="1:50" x14ac:dyDescent="0.2">
      <c r="A31" s="10" t="s">
        <v>140</v>
      </c>
      <c r="B31" s="16" t="s">
        <v>102</v>
      </c>
      <c r="C31" s="16" t="s">
        <v>42</v>
      </c>
      <c r="D31" s="10" t="s">
        <v>7</v>
      </c>
      <c r="E31" s="10">
        <v>1997</v>
      </c>
      <c r="F31" s="2">
        <v>43</v>
      </c>
      <c r="G31" s="10">
        <v>215</v>
      </c>
    </row>
    <row r="32" spans="1:50" x14ac:dyDescent="0.2">
      <c r="A32" s="10" t="s">
        <v>140</v>
      </c>
      <c r="B32" s="16" t="s">
        <v>103</v>
      </c>
      <c r="C32" s="16" t="s">
        <v>46</v>
      </c>
      <c r="D32" s="10" t="s">
        <v>7</v>
      </c>
      <c r="E32" s="10">
        <v>1992</v>
      </c>
      <c r="F32" s="2">
        <v>55</v>
      </c>
      <c r="G32" s="10">
        <v>275</v>
      </c>
    </row>
    <row r="33" spans="1:58" x14ac:dyDescent="0.2">
      <c r="A33" s="10" t="s">
        <v>140</v>
      </c>
      <c r="B33" s="16" t="s">
        <v>104</v>
      </c>
      <c r="C33" s="16" t="s">
        <v>27</v>
      </c>
      <c r="D33" s="10" t="s">
        <v>7</v>
      </c>
      <c r="E33" s="10">
        <v>1999</v>
      </c>
      <c r="F33" s="2">
        <v>24</v>
      </c>
      <c r="G33" s="10">
        <v>120</v>
      </c>
    </row>
    <row r="34" spans="1:58" x14ac:dyDescent="0.2">
      <c r="A34" s="10" t="s">
        <v>140</v>
      </c>
      <c r="B34" s="16" t="s">
        <v>105</v>
      </c>
      <c r="C34" s="16" t="s">
        <v>13</v>
      </c>
      <c r="D34" s="10" t="s">
        <v>4</v>
      </c>
      <c r="E34" s="10">
        <v>1993</v>
      </c>
      <c r="F34" s="2">
        <v>23</v>
      </c>
      <c r="G34" s="10">
        <v>115</v>
      </c>
    </row>
    <row r="35" spans="1:58" x14ac:dyDescent="0.2">
      <c r="A35" s="10" t="s">
        <v>143</v>
      </c>
      <c r="B35" s="16" t="s">
        <v>106</v>
      </c>
      <c r="C35" s="16" t="s">
        <v>15</v>
      </c>
      <c r="D35" s="10" t="s">
        <v>4</v>
      </c>
      <c r="E35" s="10">
        <v>1997</v>
      </c>
      <c r="F35" s="2">
        <v>55</v>
      </c>
      <c r="G35" s="10">
        <v>275</v>
      </c>
      <c r="AT35" s="13" t="s">
        <v>37</v>
      </c>
    </row>
    <row r="36" spans="1:58" x14ac:dyDescent="0.2">
      <c r="A36" s="10" t="s">
        <v>139</v>
      </c>
      <c r="B36" s="16" t="s">
        <v>130</v>
      </c>
      <c r="C36" s="16" t="s">
        <v>19</v>
      </c>
      <c r="D36" s="10" t="s">
        <v>7</v>
      </c>
      <c r="E36" s="10">
        <v>1992</v>
      </c>
      <c r="F36" s="2">
        <v>42</v>
      </c>
      <c r="G36" s="10">
        <v>210</v>
      </c>
      <c r="AT36" s="8">
        <f>COUNTIF($D:$D,AT1)</f>
        <v>52</v>
      </c>
      <c r="AU36" s="8">
        <f>COUNTIF($D:$D,AU1)</f>
        <v>47</v>
      </c>
      <c r="AV36" s="7" t="s">
        <v>137</v>
      </c>
      <c r="AW36" s="8">
        <f t="shared" ref="AW36:AX45" si="0">COUNTIFS($D:$D,AW$1,$A:$A,$AV36)</f>
        <v>0</v>
      </c>
      <c r="AX36" s="8">
        <f t="shared" si="0"/>
        <v>5</v>
      </c>
      <c r="AY36" s="8">
        <f t="shared" ref="AY36:AY45" si="1">COUNTIF(A:A,AV36)</f>
        <v>5</v>
      </c>
      <c r="AZ36" s="8">
        <f t="shared" ref="AZ36:AZ45" si="2">SUMIF($A:$A,$AV36,F:F)</f>
        <v>254</v>
      </c>
      <c r="BA36" s="8">
        <f t="shared" ref="BA36:BA45" si="3">SUMIF($A:$A,$AV36,G:G)</f>
        <v>1270</v>
      </c>
      <c r="BB36" s="9">
        <f t="shared" ref="BB36:BB45" si="4">AVERAGEIF(A:A,AV36,G:G)</f>
        <v>254</v>
      </c>
      <c r="BC36" s="9" t="e">
        <f t="shared" ref="BC36:BD45" si="5">AVERAGEIFS($G:$G,$A:$A,$AV36,$D:$D,BC$1)</f>
        <v>#DIV/0!</v>
      </c>
      <c r="BD36" s="9">
        <f t="shared" si="5"/>
        <v>254</v>
      </c>
      <c r="BE36" s="8">
        <f t="shared" ref="BE36:BE45" si="6">_xlfn.MAXIFS(G:G,A:A,AV36)</f>
        <v>285</v>
      </c>
      <c r="BF36" s="1">
        <f t="shared" ref="BF36:BF45" si="7">_xlfn.MINIFS(G:G,A:A,AV36)</f>
        <v>190</v>
      </c>
    </row>
    <row r="37" spans="1:58" x14ac:dyDescent="0.2">
      <c r="A37" s="10" t="s">
        <v>145</v>
      </c>
      <c r="B37" s="16" t="s">
        <v>132</v>
      </c>
      <c r="C37" s="16" t="s">
        <v>23</v>
      </c>
      <c r="D37" s="10" t="s">
        <v>7</v>
      </c>
      <c r="E37" s="10">
        <v>1998</v>
      </c>
      <c r="F37" s="2">
        <v>21</v>
      </c>
      <c r="G37" s="10">
        <v>105</v>
      </c>
      <c r="AT37" s="2"/>
      <c r="AU37" s="2"/>
      <c r="AV37" s="7" t="s">
        <v>138</v>
      </c>
      <c r="AW37" s="8">
        <f t="shared" si="0"/>
        <v>3</v>
      </c>
      <c r="AX37" s="8">
        <f t="shared" si="0"/>
        <v>4</v>
      </c>
      <c r="AY37" s="8">
        <f t="shared" si="1"/>
        <v>7</v>
      </c>
      <c r="AZ37" s="8">
        <f t="shared" si="2"/>
        <v>279</v>
      </c>
      <c r="BA37" s="8">
        <f t="shared" si="3"/>
        <v>1395</v>
      </c>
      <c r="BB37" s="9">
        <f t="shared" si="4"/>
        <v>199.28571428571428</v>
      </c>
      <c r="BC37" s="9">
        <f t="shared" si="5"/>
        <v>181.66666666666666</v>
      </c>
      <c r="BD37" s="9">
        <f t="shared" si="5"/>
        <v>212.5</v>
      </c>
      <c r="BE37" s="8">
        <f t="shared" si="6"/>
        <v>300</v>
      </c>
      <c r="BF37" s="1">
        <f t="shared" si="7"/>
        <v>40</v>
      </c>
    </row>
    <row r="38" spans="1:58" x14ac:dyDescent="0.2">
      <c r="A38" s="10" t="s">
        <v>145</v>
      </c>
      <c r="B38" s="16" t="s">
        <v>16</v>
      </c>
      <c r="C38" s="16" t="s">
        <v>15</v>
      </c>
      <c r="D38" s="10" t="s">
        <v>4</v>
      </c>
      <c r="E38" s="10">
        <v>1999</v>
      </c>
      <c r="F38" s="2">
        <v>42</v>
      </c>
      <c r="G38" s="10">
        <v>210</v>
      </c>
      <c r="AT38" s="2"/>
      <c r="AU38" s="2"/>
      <c r="AV38" s="7" t="s">
        <v>139</v>
      </c>
      <c r="AW38" s="8">
        <f t="shared" si="0"/>
        <v>5</v>
      </c>
      <c r="AX38" s="8">
        <f t="shared" si="0"/>
        <v>4</v>
      </c>
      <c r="AY38" s="8">
        <f t="shared" si="1"/>
        <v>9</v>
      </c>
      <c r="AZ38" s="8">
        <f t="shared" si="2"/>
        <v>248</v>
      </c>
      <c r="BA38" s="8">
        <f t="shared" si="3"/>
        <v>1240</v>
      </c>
      <c r="BB38" s="9">
        <f t="shared" si="4"/>
        <v>137.77777777777777</v>
      </c>
      <c r="BC38" s="9">
        <f t="shared" si="5"/>
        <v>113</v>
      </c>
      <c r="BD38" s="9">
        <f t="shared" si="5"/>
        <v>168.75</v>
      </c>
      <c r="BE38" s="8">
        <f t="shared" si="6"/>
        <v>300</v>
      </c>
      <c r="BF38" s="1">
        <f t="shared" si="7"/>
        <v>0</v>
      </c>
    </row>
    <row r="39" spans="1:58" x14ac:dyDescent="0.2">
      <c r="A39" s="10" t="s">
        <v>138</v>
      </c>
      <c r="B39" s="16" t="s">
        <v>26</v>
      </c>
      <c r="C39" s="16" t="s">
        <v>48</v>
      </c>
      <c r="D39" s="10" t="s">
        <v>4</v>
      </c>
      <c r="E39" s="10">
        <v>1998</v>
      </c>
      <c r="F39" s="2">
        <v>60</v>
      </c>
      <c r="G39" s="10">
        <v>300</v>
      </c>
      <c r="AT39" s="2"/>
      <c r="AU39" s="2"/>
      <c r="AV39" s="7" t="s">
        <v>145</v>
      </c>
      <c r="AW39" s="8">
        <f t="shared" si="0"/>
        <v>3</v>
      </c>
      <c r="AX39" s="8">
        <f t="shared" si="0"/>
        <v>4</v>
      </c>
      <c r="AY39" s="8">
        <f t="shared" si="1"/>
        <v>7</v>
      </c>
      <c r="AZ39" s="8">
        <f t="shared" si="2"/>
        <v>213</v>
      </c>
      <c r="BA39" s="8">
        <f t="shared" si="3"/>
        <v>1065</v>
      </c>
      <c r="BB39" s="9">
        <f t="shared" si="4"/>
        <v>152.14285714285714</v>
      </c>
      <c r="BC39" s="9">
        <f t="shared" si="5"/>
        <v>146.66666666666666</v>
      </c>
      <c r="BD39" s="9">
        <f t="shared" si="5"/>
        <v>156.25</v>
      </c>
      <c r="BE39" s="8">
        <f t="shared" si="6"/>
        <v>215</v>
      </c>
      <c r="BF39" s="1">
        <f t="shared" si="7"/>
        <v>70</v>
      </c>
    </row>
    <row r="40" spans="1:58" x14ac:dyDescent="0.2">
      <c r="A40" s="10" t="s">
        <v>138</v>
      </c>
      <c r="B40" s="16" t="s">
        <v>133</v>
      </c>
      <c r="C40" s="16" t="s">
        <v>47</v>
      </c>
      <c r="D40" s="10" t="s">
        <v>4</v>
      </c>
      <c r="E40" s="10">
        <v>1988</v>
      </c>
      <c r="F40" s="2">
        <v>58</v>
      </c>
      <c r="G40" s="10">
        <v>290</v>
      </c>
      <c r="AT40" s="2"/>
      <c r="AU40" s="2"/>
      <c r="AV40" s="7" t="s">
        <v>141</v>
      </c>
      <c r="AW40" s="8">
        <f t="shared" si="0"/>
        <v>2</v>
      </c>
      <c r="AX40" s="8">
        <f t="shared" si="0"/>
        <v>1</v>
      </c>
      <c r="AY40" s="8">
        <f t="shared" si="1"/>
        <v>3</v>
      </c>
      <c r="AZ40" s="8">
        <f t="shared" si="2"/>
        <v>80</v>
      </c>
      <c r="BA40" s="8">
        <f t="shared" si="3"/>
        <v>400</v>
      </c>
      <c r="BB40" s="9">
        <f t="shared" si="4"/>
        <v>133.33333333333334</v>
      </c>
      <c r="BC40" s="9">
        <f t="shared" si="5"/>
        <v>160</v>
      </c>
      <c r="BD40" s="9">
        <f t="shared" si="5"/>
        <v>80</v>
      </c>
      <c r="BE40" s="8">
        <f t="shared" si="6"/>
        <v>240</v>
      </c>
      <c r="BF40" s="1">
        <f t="shared" si="7"/>
        <v>80</v>
      </c>
    </row>
    <row r="41" spans="1:58" x14ac:dyDescent="0.2">
      <c r="A41" s="10" t="s">
        <v>137</v>
      </c>
      <c r="B41" s="16" t="s">
        <v>134</v>
      </c>
      <c r="C41" s="16" t="s">
        <v>13</v>
      </c>
      <c r="D41" s="10" t="s">
        <v>4</v>
      </c>
      <c r="E41" s="10">
        <v>1990</v>
      </c>
      <c r="F41" s="2">
        <v>57</v>
      </c>
      <c r="G41" s="10">
        <v>285</v>
      </c>
      <c r="AT41" s="2"/>
      <c r="AU41" s="2"/>
      <c r="AV41" s="7" t="s">
        <v>142</v>
      </c>
      <c r="AW41" s="8">
        <f t="shared" si="0"/>
        <v>4</v>
      </c>
      <c r="AX41" s="8">
        <f t="shared" si="0"/>
        <v>9</v>
      </c>
      <c r="AY41" s="8">
        <f t="shared" si="1"/>
        <v>13</v>
      </c>
      <c r="AZ41" s="8">
        <f t="shared" si="2"/>
        <v>368</v>
      </c>
      <c r="BA41" s="8">
        <f t="shared" si="3"/>
        <v>1840</v>
      </c>
      <c r="BB41" s="9">
        <f t="shared" si="4"/>
        <v>141.53846153846155</v>
      </c>
      <c r="BC41" s="9">
        <f t="shared" si="5"/>
        <v>182.5</v>
      </c>
      <c r="BD41" s="9">
        <f t="shared" si="5"/>
        <v>123.33333333333333</v>
      </c>
      <c r="BE41" s="8">
        <f t="shared" si="6"/>
        <v>275</v>
      </c>
      <c r="BF41" s="1">
        <f t="shared" si="7"/>
        <v>50</v>
      </c>
    </row>
    <row r="42" spans="1:58" x14ac:dyDescent="0.2">
      <c r="A42" s="10" t="s">
        <v>137</v>
      </c>
      <c r="B42" s="16" t="s">
        <v>16</v>
      </c>
      <c r="C42" s="16" t="s">
        <v>51</v>
      </c>
      <c r="D42" s="10" t="s">
        <v>4</v>
      </c>
      <c r="E42" s="10">
        <v>2000</v>
      </c>
      <c r="F42" s="2">
        <v>54</v>
      </c>
      <c r="G42" s="10">
        <v>270</v>
      </c>
      <c r="AT42" s="2"/>
      <c r="AU42" s="2"/>
      <c r="AV42" s="7" t="s">
        <v>140</v>
      </c>
      <c r="AW42" s="8">
        <f t="shared" si="0"/>
        <v>29</v>
      </c>
      <c r="AX42" s="8">
        <f t="shared" si="0"/>
        <v>6</v>
      </c>
      <c r="AY42" s="8">
        <f t="shared" si="1"/>
        <v>35</v>
      </c>
      <c r="AZ42" s="8">
        <f t="shared" si="2"/>
        <v>998</v>
      </c>
      <c r="BA42" s="8">
        <f t="shared" si="3"/>
        <v>4990</v>
      </c>
      <c r="BB42" s="9">
        <f t="shared" si="4"/>
        <v>142.57142857142858</v>
      </c>
      <c r="BC42" s="9">
        <f t="shared" si="5"/>
        <v>134.13793103448276</v>
      </c>
      <c r="BD42" s="9">
        <f t="shared" si="5"/>
        <v>183.33333333333334</v>
      </c>
      <c r="BE42" s="8">
        <f t="shared" si="6"/>
        <v>275</v>
      </c>
      <c r="BF42" s="1">
        <f t="shared" si="7"/>
        <v>20</v>
      </c>
    </row>
    <row r="43" spans="1:58" x14ac:dyDescent="0.2">
      <c r="A43" s="10" t="s">
        <v>139</v>
      </c>
      <c r="B43" s="16" t="s">
        <v>79</v>
      </c>
      <c r="C43" s="16" t="s">
        <v>15</v>
      </c>
      <c r="D43" s="10" t="s">
        <v>4</v>
      </c>
      <c r="E43" s="10">
        <v>1990</v>
      </c>
      <c r="F43" s="2">
        <v>0</v>
      </c>
      <c r="G43" s="10">
        <v>0</v>
      </c>
      <c r="AT43" s="2"/>
      <c r="AU43" s="2"/>
      <c r="AV43" s="7" t="s">
        <v>8</v>
      </c>
      <c r="AW43" s="8">
        <f t="shared" si="0"/>
        <v>1</v>
      </c>
      <c r="AX43" s="8">
        <f t="shared" si="0"/>
        <v>3</v>
      </c>
      <c r="AY43" s="8">
        <f t="shared" si="1"/>
        <v>4</v>
      </c>
      <c r="AZ43" s="8">
        <f t="shared" si="2"/>
        <v>127</v>
      </c>
      <c r="BA43" s="8">
        <f t="shared" si="3"/>
        <v>635</v>
      </c>
      <c r="BB43" s="9">
        <f t="shared" si="4"/>
        <v>158.75</v>
      </c>
      <c r="BC43" s="9">
        <f t="shared" si="5"/>
        <v>125</v>
      </c>
      <c r="BD43" s="9">
        <f t="shared" si="5"/>
        <v>170</v>
      </c>
      <c r="BE43" s="8">
        <f t="shared" si="6"/>
        <v>235</v>
      </c>
      <c r="BF43" s="1">
        <f t="shared" si="7"/>
        <v>70</v>
      </c>
    </row>
    <row r="44" spans="1:58" x14ac:dyDescent="0.2">
      <c r="A44" s="10" t="s">
        <v>143</v>
      </c>
      <c r="B44" s="16" t="s">
        <v>105</v>
      </c>
      <c r="C44" s="16" t="s">
        <v>50</v>
      </c>
      <c r="D44" s="10" t="s">
        <v>4</v>
      </c>
      <c r="E44" s="10">
        <v>1998</v>
      </c>
      <c r="F44" s="2">
        <v>24</v>
      </c>
      <c r="G44" s="10">
        <v>120</v>
      </c>
      <c r="AV44" s="7" t="s">
        <v>144</v>
      </c>
      <c r="AW44" s="8">
        <f t="shared" si="0"/>
        <v>1</v>
      </c>
      <c r="AX44" s="8">
        <f t="shared" si="0"/>
        <v>5</v>
      </c>
      <c r="AY44" s="8">
        <f t="shared" si="1"/>
        <v>6</v>
      </c>
      <c r="AZ44" s="8">
        <f t="shared" si="2"/>
        <v>198</v>
      </c>
      <c r="BA44" s="8">
        <f t="shared" si="3"/>
        <v>990</v>
      </c>
      <c r="BB44" s="9">
        <f t="shared" si="4"/>
        <v>165</v>
      </c>
      <c r="BC44" s="9">
        <f t="shared" si="5"/>
        <v>160</v>
      </c>
      <c r="BD44" s="9">
        <f t="shared" si="5"/>
        <v>166</v>
      </c>
      <c r="BE44" s="8">
        <f t="shared" si="6"/>
        <v>275</v>
      </c>
      <c r="BF44" s="1">
        <f t="shared" si="7"/>
        <v>55</v>
      </c>
    </row>
    <row r="45" spans="1:58" x14ac:dyDescent="0.2">
      <c r="A45" s="10" t="s">
        <v>145</v>
      </c>
      <c r="B45" s="16" t="s">
        <v>106</v>
      </c>
      <c r="C45" s="16" t="s">
        <v>51</v>
      </c>
      <c r="D45" s="10" t="s">
        <v>4</v>
      </c>
      <c r="E45" s="10">
        <v>1990</v>
      </c>
      <c r="F45" s="2">
        <v>41</v>
      </c>
      <c r="G45" s="10">
        <v>205</v>
      </c>
      <c r="AV45" s="7" t="s">
        <v>143</v>
      </c>
      <c r="AW45" s="8">
        <f t="shared" si="0"/>
        <v>4</v>
      </c>
      <c r="AX45" s="8">
        <f t="shared" si="0"/>
        <v>6</v>
      </c>
      <c r="AY45" s="8">
        <f t="shared" si="1"/>
        <v>10</v>
      </c>
      <c r="AZ45" s="8">
        <f t="shared" si="2"/>
        <v>310</v>
      </c>
      <c r="BA45" s="8">
        <f t="shared" si="3"/>
        <v>1550</v>
      </c>
      <c r="BB45" s="9">
        <f t="shared" si="4"/>
        <v>155</v>
      </c>
      <c r="BC45" s="9">
        <f t="shared" si="5"/>
        <v>143.75</v>
      </c>
      <c r="BD45" s="9">
        <f t="shared" si="5"/>
        <v>162.5</v>
      </c>
      <c r="BE45" s="8">
        <f t="shared" si="6"/>
        <v>280</v>
      </c>
      <c r="BF45" s="1">
        <f t="shared" si="7"/>
        <v>10</v>
      </c>
    </row>
    <row r="46" spans="1:58" x14ac:dyDescent="0.2">
      <c r="A46" s="10" t="s">
        <v>145</v>
      </c>
      <c r="B46" s="16" t="s">
        <v>107</v>
      </c>
      <c r="C46" s="16" t="s">
        <v>36</v>
      </c>
      <c r="D46" s="10" t="s">
        <v>4</v>
      </c>
      <c r="E46" s="10">
        <v>1996</v>
      </c>
      <c r="F46" s="2">
        <v>28</v>
      </c>
      <c r="G46" s="10">
        <v>140</v>
      </c>
    </row>
    <row r="47" spans="1:58" x14ac:dyDescent="0.2">
      <c r="A47" s="10" t="s">
        <v>140</v>
      </c>
      <c r="B47" s="16" t="s">
        <v>108</v>
      </c>
      <c r="C47" s="16" t="s">
        <v>13</v>
      </c>
      <c r="D47" s="10" t="s">
        <v>4</v>
      </c>
      <c r="E47" s="10">
        <v>1993</v>
      </c>
      <c r="F47" s="2">
        <v>39</v>
      </c>
      <c r="G47" s="10">
        <v>195</v>
      </c>
    </row>
    <row r="48" spans="1:58" x14ac:dyDescent="0.2">
      <c r="A48" s="10" t="s">
        <v>140</v>
      </c>
      <c r="B48" s="16" t="s">
        <v>16</v>
      </c>
      <c r="C48" s="16" t="s">
        <v>52</v>
      </c>
      <c r="D48" s="10" t="s">
        <v>4</v>
      </c>
      <c r="E48" s="10">
        <v>2001</v>
      </c>
      <c r="F48" s="2">
        <v>40</v>
      </c>
      <c r="G48" s="10">
        <v>200</v>
      </c>
    </row>
    <row r="49" spans="1:7" x14ac:dyDescent="0.2">
      <c r="A49" s="10" t="s">
        <v>140</v>
      </c>
      <c r="B49" s="16" t="s">
        <v>109</v>
      </c>
      <c r="C49" s="16" t="s">
        <v>53</v>
      </c>
      <c r="D49" s="10" t="s">
        <v>7</v>
      </c>
      <c r="E49" s="10">
        <v>1996</v>
      </c>
      <c r="F49" s="2">
        <v>14</v>
      </c>
      <c r="G49" s="10">
        <v>70</v>
      </c>
    </row>
    <row r="50" spans="1:7" x14ac:dyDescent="0.2">
      <c r="A50" s="10" t="s">
        <v>143</v>
      </c>
      <c r="B50" s="16" t="s">
        <v>77</v>
      </c>
      <c r="C50" s="16" t="s">
        <v>15</v>
      </c>
      <c r="D50" s="10" t="s">
        <v>4</v>
      </c>
      <c r="E50" s="10">
        <v>1998</v>
      </c>
      <c r="F50" s="2">
        <v>56</v>
      </c>
      <c r="G50" s="10">
        <v>280</v>
      </c>
    </row>
    <row r="51" spans="1:7" x14ac:dyDescent="0.2">
      <c r="A51" s="10" t="s">
        <v>143</v>
      </c>
      <c r="B51" s="16" t="s">
        <v>110</v>
      </c>
      <c r="C51" s="16" t="s">
        <v>14</v>
      </c>
      <c r="D51" s="10" t="s">
        <v>7</v>
      </c>
      <c r="E51" s="10">
        <v>1997</v>
      </c>
      <c r="F51" s="2">
        <v>49</v>
      </c>
      <c r="G51" s="10">
        <v>245</v>
      </c>
    </row>
    <row r="52" spans="1:7" x14ac:dyDescent="0.2">
      <c r="A52" s="10" t="s">
        <v>143</v>
      </c>
      <c r="B52" s="16" t="s">
        <v>16</v>
      </c>
      <c r="C52" s="16" t="s">
        <v>10</v>
      </c>
      <c r="D52" s="10" t="s">
        <v>7</v>
      </c>
      <c r="E52" s="10">
        <v>1990</v>
      </c>
      <c r="F52" s="2">
        <v>2</v>
      </c>
      <c r="G52" s="10">
        <v>10</v>
      </c>
    </row>
    <row r="53" spans="1:7" x14ac:dyDescent="0.2">
      <c r="A53" s="10" t="s">
        <v>140</v>
      </c>
      <c r="B53" s="16" t="s">
        <v>26</v>
      </c>
      <c r="C53" s="16" t="s">
        <v>54</v>
      </c>
      <c r="D53" s="10" t="s">
        <v>7</v>
      </c>
      <c r="E53" s="10">
        <v>1976</v>
      </c>
      <c r="F53" s="2">
        <v>40</v>
      </c>
      <c r="G53" s="10">
        <v>200</v>
      </c>
    </row>
    <row r="54" spans="1:7" x14ac:dyDescent="0.2">
      <c r="A54" s="10" t="s">
        <v>140</v>
      </c>
      <c r="B54" s="16" t="s">
        <v>16</v>
      </c>
      <c r="C54" s="16" t="s">
        <v>55</v>
      </c>
      <c r="D54" s="10" t="s">
        <v>7</v>
      </c>
      <c r="E54" s="10">
        <v>2002</v>
      </c>
      <c r="F54" s="2">
        <v>7</v>
      </c>
      <c r="G54" s="10">
        <v>35</v>
      </c>
    </row>
    <row r="55" spans="1:7" x14ac:dyDescent="0.2">
      <c r="A55" s="10" t="s">
        <v>140</v>
      </c>
      <c r="B55" s="17" t="s">
        <v>69</v>
      </c>
      <c r="C55" s="16" t="s">
        <v>56</v>
      </c>
      <c r="D55" s="10" t="s">
        <v>7</v>
      </c>
      <c r="E55" s="10">
        <v>1999</v>
      </c>
      <c r="F55" s="2">
        <v>27</v>
      </c>
      <c r="G55" s="10">
        <v>135</v>
      </c>
    </row>
    <row r="56" spans="1:7" x14ac:dyDescent="0.2">
      <c r="A56" s="10" t="s">
        <v>140</v>
      </c>
      <c r="B56" s="16" t="s">
        <v>79</v>
      </c>
      <c r="C56" s="16" t="s">
        <v>10</v>
      </c>
      <c r="D56" s="10" t="s">
        <v>7</v>
      </c>
      <c r="E56" s="10">
        <v>1993</v>
      </c>
      <c r="F56" s="2">
        <v>31</v>
      </c>
      <c r="G56" s="10">
        <v>155</v>
      </c>
    </row>
    <row r="57" spans="1:7" x14ac:dyDescent="0.2">
      <c r="A57" s="10" t="s">
        <v>142</v>
      </c>
      <c r="B57" s="17" t="s">
        <v>66</v>
      </c>
      <c r="C57" s="16" t="s">
        <v>44</v>
      </c>
      <c r="D57" s="10" t="s">
        <v>4</v>
      </c>
      <c r="E57" s="10">
        <v>1999</v>
      </c>
      <c r="F57" s="2">
        <v>15</v>
      </c>
      <c r="G57" s="10">
        <v>75</v>
      </c>
    </row>
    <row r="58" spans="1:7" x14ac:dyDescent="0.2">
      <c r="A58" s="10" t="s">
        <v>142</v>
      </c>
      <c r="B58" s="16" t="s">
        <v>111</v>
      </c>
      <c r="C58" s="16" t="s">
        <v>21</v>
      </c>
      <c r="D58" s="10" t="s">
        <v>7</v>
      </c>
      <c r="E58" s="10">
        <v>1999</v>
      </c>
      <c r="F58" s="2">
        <v>18</v>
      </c>
      <c r="G58" s="10">
        <v>90</v>
      </c>
    </row>
    <row r="59" spans="1:7" x14ac:dyDescent="0.2">
      <c r="A59" s="10" t="s">
        <v>138</v>
      </c>
      <c r="B59" s="16" t="s">
        <v>91</v>
      </c>
      <c r="C59" s="16" t="s">
        <v>41</v>
      </c>
      <c r="D59" s="10" t="s">
        <v>4</v>
      </c>
      <c r="E59" s="10">
        <v>1991</v>
      </c>
      <c r="F59" s="2">
        <v>17</v>
      </c>
      <c r="G59" s="10">
        <v>85</v>
      </c>
    </row>
    <row r="60" spans="1:7" x14ac:dyDescent="0.2">
      <c r="A60" s="10" t="s">
        <v>137</v>
      </c>
      <c r="B60" s="16" t="s">
        <v>112</v>
      </c>
      <c r="C60" s="16" t="s">
        <v>60</v>
      </c>
      <c r="D60" s="10" t="s">
        <v>4</v>
      </c>
      <c r="E60" s="10">
        <v>1999</v>
      </c>
      <c r="F60" s="2">
        <v>38</v>
      </c>
      <c r="G60" s="10">
        <v>190</v>
      </c>
    </row>
    <row r="61" spans="1:7" x14ac:dyDescent="0.2">
      <c r="A61" s="10" t="s">
        <v>140</v>
      </c>
      <c r="B61" s="16" t="s">
        <v>132</v>
      </c>
      <c r="C61" s="16" t="s">
        <v>12</v>
      </c>
      <c r="D61" s="10" t="s">
        <v>7</v>
      </c>
      <c r="E61" s="10">
        <v>1993</v>
      </c>
      <c r="F61" s="2">
        <v>7</v>
      </c>
      <c r="G61" s="10">
        <v>35</v>
      </c>
    </row>
    <row r="62" spans="1:7" x14ac:dyDescent="0.2">
      <c r="A62" s="10" t="s">
        <v>142</v>
      </c>
      <c r="B62" s="16" t="s">
        <v>113</v>
      </c>
      <c r="C62" s="16" t="s">
        <v>57</v>
      </c>
      <c r="D62" s="10" t="s">
        <v>4</v>
      </c>
      <c r="E62" s="10">
        <v>1997</v>
      </c>
      <c r="F62" s="2">
        <v>31</v>
      </c>
      <c r="G62" s="10">
        <v>155</v>
      </c>
    </row>
    <row r="63" spans="1:7" x14ac:dyDescent="0.2">
      <c r="A63" s="10" t="s">
        <v>142</v>
      </c>
      <c r="B63" s="16" t="s">
        <v>114</v>
      </c>
      <c r="C63" s="16" t="s">
        <v>58</v>
      </c>
      <c r="D63" s="10" t="s">
        <v>4</v>
      </c>
      <c r="E63" s="10">
        <v>1990</v>
      </c>
      <c r="F63" s="2">
        <v>10</v>
      </c>
      <c r="G63" s="10">
        <v>50</v>
      </c>
    </row>
    <row r="64" spans="1:7" x14ac:dyDescent="0.2">
      <c r="A64" s="10" t="s">
        <v>140</v>
      </c>
      <c r="B64" s="17" t="s">
        <v>66</v>
      </c>
      <c r="C64" s="16" t="s">
        <v>11</v>
      </c>
      <c r="D64" s="10" t="s">
        <v>7</v>
      </c>
      <c r="E64" s="10">
        <v>1982</v>
      </c>
      <c r="F64" s="2">
        <v>31</v>
      </c>
      <c r="G64" s="10">
        <v>155</v>
      </c>
    </row>
    <row r="65" spans="1:7" x14ac:dyDescent="0.2">
      <c r="A65" s="10" t="s">
        <v>140</v>
      </c>
      <c r="B65" s="16" t="s">
        <v>16</v>
      </c>
      <c r="C65" s="16" t="s">
        <v>17</v>
      </c>
      <c r="D65" s="10" t="s">
        <v>7</v>
      </c>
      <c r="E65" s="10">
        <v>1994</v>
      </c>
      <c r="F65" s="2">
        <v>11</v>
      </c>
      <c r="G65" s="10">
        <v>55</v>
      </c>
    </row>
    <row r="66" spans="1:7" x14ac:dyDescent="0.2">
      <c r="A66" s="10" t="s">
        <v>142</v>
      </c>
      <c r="B66" s="16" t="s">
        <v>115</v>
      </c>
      <c r="C66" s="16" t="s">
        <v>12</v>
      </c>
      <c r="D66" s="10" t="s">
        <v>7</v>
      </c>
      <c r="E66" s="10">
        <v>1996</v>
      </c>
      <c r="F66" s="2">
        <v>48</v>
      </c>
      <c r="G66" s="10">
        <v>240</v>
      </c>
    </row>
    <row r="67" spans="1:7" x14ac:dyDescent="0.2">
      <c r="A67" s="10" t="s">
        <v>139</v>
      </c>
      <c r="B67" s="16" t="s">
        <v>116</v>
      </c>
      <c r="C67" s="16" t="s">
        <v>21</v>
      </c>
      <c r="D67" s="10" t="s">
        <v>7</v>
      </c>
      <c r="E67" s="10">
        <v>2000</v>
      </c>
      <c r="F67" s="2">
        <v>10</v>
      </c>
      <c r="G67" s="10">
        <v>50</v>
      </c>
    </row>
    <row r="68" spans="1:7" x14ac:dyDescent="0.2">
      <c r="A68" s="10" t="s">
        <v>142</v>
      </c>
      <c r="B68" s="17" t="s">
        <v>69</v>
      </c>
      <c r="C68" s="16" t="s">
        <v>64</v>
      </c>
      <c r="D68" s="10" t="s">
        <v>4</v>
      </c>
      <c r="E68" s="10">
        <v>1994</v>
      </c>
      <c r="F68" s="2">
        <v>15</v>
      </c>
      <c r="G68" s="10">
        <v>75</v>
      </c>
    </row>
    <row r="69" spans="1:7" x14ac:dyDescent="0.2">
      <c r="A69" s="10" t="s">
        <v>142</v>
      </c>
      <c r="B69" s="17" t="s">
        <v>16</v>
      </c>
      <c r="C69" s="17" t="s">
        <v>65</v>
      </c>
      <c r="D69" s="10" t="s">
        <v>4</v>
      </c>
      <c r="E69" s="10">
        <v>1991</v>
      </c>
      <c r="F69" s="2">
        <v>28</v>
      </c>
      <c r="G69" s="10">
        <v>140</v>
      </c>
    </row>
    <row r="70" spans="1:7" x14ac:dyDescent="0.2">
      <c r="A70" s="10" t="s">
        <v>140</v>
      </c>
      <c r="B70" s="17" t="s">
        <v>66</v>
      </c>
      <c r="C70" s="17" t="s">
        <v>67</v>
      </c>
      <c r="D70" s="10" t="s">
        <v>7</v>
      </c>
      <c r="E70" s="10">
        <v>1994</v>
      </c>
      <c r="F70" s="2">
        <v>50</v>
      </c>
      <c r="G70" s="10">
        <v>250</v>
      </c>
    </row>
    <row r="71" spans="1:7" x14ac:dyDescent="0.2">
      <c r="A71" s="10" t="s">
        <v>140</v>
      </c>
      <c r="B71" s="17" t="s">
        <v>68</v>
      </c>
      <c r="C71" s="17" t="s">
        <v>9</v>
      </c>
      <c r="D71" s="10" t="s">
        <v>7</v>
      </c>
      <c r="E71" s="10">
        <v>1992</v>
      </c>
      <c r="F71" s="2">
        <v>31</v>
      </c>
      <c r="G71" s="10">
        <v>155</v>
      </c>
    </row>
    <row r="72" spans="1:7" x14ac:dyDescent="0.2">
      <c r="A72" s="10" t="s">
        <v>140</v>
      </c>
      <c r="B72" s="17" t="s">
        <v>69</v>
      </c>
      <c r="C72" s="17" t="s">
        <v>54</v>
      </c>
      <c r="D72" s="10" t="s">
        <v>7</v>
      </c>
      <c r="E72" s="10">
        <v>1999</v>
      </c>
      <c r="F72" s="2">
        <v>10</v>
      </c>
      <c r="G72" s="10">
        <v>50</v>
      </c>
    </row>
    <row r="73" spans="1:7" x14ac:dyDescent="0.2">
      <c r="A73" s="10" t="s">
        <v>142</v>
      </c>
      <c r="B73" s="17" t="s">
        <v>70</v>
      </c>
      <c r="C73" s="17" t="s">
        <v>42</v>
      </c>
      <c r="D73" s="10" t="s">
        <v>7</v>
      </c>
      <c r="E73" s="10">
        <v>1996</v>
      </c>
      <c r="F73" s="2">
        <v>26</v>
      </c>
      <c r="G73" s="10">
        <v>130</v>
      </c>
    </row>
    <row r="74" spans="1:7" x14ac:dyDescent="0.2">
      <c r="A74" s="10" t="s">
        <v>143</v>
      </c>
      <c r="B74" s="17" t="s">
        <v>71</v>
      </c>
      <c r="C74" s="17" t="s">
        <v>72</v>
      </c>
      <c r="D74" s="10" t="s">
        <v>4</v>
      </c>
      <c r="E74" s="10">
        <v>1997</v>
      </c>
      <c r="F74" s="2">
        <v>4</v>
      </c>
      <c r="G74" s="10">
        <v>20</v>
      </c>
    </row>
    <row r="75" spans="1:7" x14ac:dyDescent="0.2">
      <c r="A75" s="10" t="s">
        <v>143</v>
      </c>
      <c r="B75" s="17" t="s">
        <v>73</v>
      </c>
      <c r="C75" s="17" t="s">
        <v>74</v>
      </c>
      <c r="D75" s="10" t="s">
        <v>4</v>
      </c>
      <c r="E75" s="10">
        <v>1992</v>
      </c>
      <c r="F75" s="2">
        <v>25</v>
      </c>
      <c r="G75" s="10">
        <v>125</v>
      </c>
    </row>
    <row r="76" spans="1:7" x14ac:dyDescent="0.2">
      <c r="A76" s="10" t="s">
        <v>139</v>
      </c>
      <c r="B76" s="17" t="s">
        <v>75</v>
      </c>
      <c r="C76" s="17" t="s">
        <v>76</v>
      </c>
      <c r="D76" s="10" t="s">
        <v>7</v>
      </c>
      <c r="E76" s="10">
        <v>1998</v>
      </c>
      <c r="F76" s="2">
        <v>41</v>
      </c>
      <c r="G76" s="10">
        <v>205</v>
      </c>
    </row>
    <row r="77" spans="1:7" x14ac:dyDescent="0.2">
      <c r="A77" s="10" t="s">
        <v>139</v>
      </c>
      <c r="B77" s="17" t="s">
        <v>77</v>
      </c>
      <c r="C77" s="17" t="s">
        <v>9</v>
      </c>
      <c r="D77" s="10" t="s">
        <v>7</v>
      </c>
      <c r="E77" s="10">
        <v>1999</v>
      </c>
      <c r="F77" s="2">
        <v>13</v>
      </c>
      <c r="G77" s="10">
        <v>65</v>
      </c>
    </row>
    <row r="78" spans="1:7" x14ac:dyDescent="0.2">
      <c r="A78" s="10" t="s">
        <v>140</v>
      </c>
      <c r="B78" s="16" t="s">
        <v>78</v>
      </c>
      <c r="C78" s="16" t="s">
        <v>81</v>
      </c>
      <c r="D78" s="10" t="s">
        <v>7</v>
      </c>
      <c r="E78" s="10">
        <v>1998</v>
      </c>
      <c r="F78" s="2">
        <v>18</v>
      </c>
      <c r="G78" s="10">
        <v>90</v>
      </c>
    </row>
    <row r="79" spans="1:7" x14ac:dyDescent="0.2">
      <c r="A79" s="10" t="s">
        <v>137</v>
      </c>
      <c r="B79" s="17" t="s">
        <v>75</v>
      </c>
      <c r="C79" s="16" t="s">
        <v>57</v>
      </c>
      <c r="D79" s="10" t="s">
        <v>4</v>
      </c>
      <c r="E79" s="10">
        <v>1988</v>
      </c>
      <c r="F79" s="2">
        <v>53</v>
      </c>
      <c r="G79" s="10">
        <v>265</v>
      </c>
    </row>
    <row r="80" spans="1:7" x14ac:dyDescent="0.2">
      <c r="A80" s="10" t="s">
        <v>138</v>
      </c>
      <c r="B80" s="16" t="s">
        <v>117</v>
      </c>
      <c r="C80" s="16" t="s">
        <v>24</v>
      </c>
      <c r="D80" s="10" t="s">
        <v>4</v>
      </c>
      <c r="E80" s="10">
        <v>1998</v>
      </c>
      <c r="F80" s="2">
        <v>35</v>
      </c>
      <c r="G80" s="10">
        <v>175</v>
      </c>
    </row>
    <row r="81" spans="1:7" x14ac:dyDescent="0.2">
      <c r="A81" s="10" t="s">
        <v>140</v>
      </c>
      <c r="B81" s="16" t="s">
        <v>105</v>
      </c>
      <c r="C81" s="16" t="s">
        <v>22</v>
      </c>
      <c r="D81" s="10" t="s">
        <v>7</v>
      </c>
      <c r="E81" s="10">
        <v>2000</v>
      </c>
      <c r="F81" s="2">
        <v>40</v>
      </c>
      <c r="G81" s="10">
        <v>200</v>
      </c>
    </row>
    <row r="82" spans="1:7" x14ac:dyDescent="0.2">
      <c r="A82" s="10" t="s">
        <v>140</v>
      </c>
      <c r="B82" s="16" t="s">
        <v>131</v>
      </c>
      <c r="C82" s="16" t="s">
        <v>11</v>
      </c>
      <c r="D82" s="10" t="s">
        <v>7</v>
      </c>
      <c r="E82" s="10">
        <v>1987</v>
      </c>
      <c r="F82" s="2">
        <v>40</v>
      </c>
      <c r="G82" s="10">
        <v>200</v>
      </c>
    </row>
    <row r="83" spans="1:7" x14ac:dyDescent="0.2">
      <c r="A83" s="10" t="s">
        <v>142</v>
      </c>
      <c r="B83" s="16" t="s">
        <v>118</v>
      </c>
      <c r="C83" s="16" t="s">
        <v>15</v>
      </c>
      <c r="D83" s="10" t="s">
        <v>4</v>
      </c>
      <c r="E83" s="10">
        <v>1990</v>
      </c>
      <c r="F83" s="2">
        <v>11</v>
      </c>
      <c r="G83" s="10">
        <v>55</v>
      </c>
    </row>
    <row r="84" spans="1:7" x14ac:dyDescent="0.2">
      <c r="A84" s="10" t="s">
        <v>142</v>
      </c>
      <c r="B84" s="16" t="s">
        <v>119</v>
      </c>
      <c r="C84" s="16" t="s">
        <v>22</v>
      </c>
      <c r="D84" s="10" t="s">
        <v>7</v>
      </c>
      <c r="E84" s="10">
        <v>2000</v>
      </c>
      <c r="F84" s="2">
        <v>54</v>
      </c>
      <c r="G84" s="10">
        <v>270</v>
      </c>
    </row>
    <row r="85" spans="1:7" x14ac:dyDescent="0.2">
      <c r="A85" s="10" t="s">
        <v>140</v>
      </c>
      <c r="B85" s="16" t="s">
        <v>85</v>
      </c>
      <c r="C85" s="16" t="s">
        <v>59</v>
      </c>
      <c r="D85" s="10" t="s">
        <v>7</v>
      </c>
      <c r="E85" s="10">
        <v>1997</v>
      </c>
      <c r="F85" s="2">
        <v>20</v>
      </c>
      <c r="G85" s="10">
        <v>100</v>
      </c>
    </row>
    <row r="86" spans="1:7" x14ac:dyDescent="0.2">
      <c r="A86" s="10" t="s">
        <v>140</v>
      </c>
      <c r="B86" s="16" t="s">
        <v>120</v>
      </c>
      <c r="C86" s="16" t="s">
        <v>10</v>
      </c>
      <c r="D86" s="10" t="s">
        <v>7</v>
      </c>
      <c r="E86" s="10">
        <v>1981</v>
      </c>
      <c r="F86" s="2">
        <v>52</v>
      </c>
      <c r="G86" s="10">
        <v>260</v>
      </c>
    </row>
    <row r="87" spans="1:7" x14ac:dyDescent="0.2">
      <c r="A87" s="10" t="s">
        <v>8</v>
      </c>
      <c r="B87" s="16" t="s">
        <v>121</v>
      </c>
      <c r="C87" s="16" t="s">
        <v>44</v>
      </c>
      <c r="D87" s="10" t="s">
        <v>4</v>
      </c>
      <c r="E87" s="10">
        <v>1992</v>
      </c>
      <c r="F87" s="2">
        <v>14</v>
      </c>
      <c r="G87" s="10">
        <v>70</v>
      </c>
    </row>
    <row r="88" spans="1:7" x14ac:dyDescent="0.2">
      <c r="A88" s="10" t="s">
        <v>8</v>
      </c>
      <c r="B88" s="16" t="s">
        <v>122</v>
      </c>
      <c r="C88" s="16" t="s">
        <v>21</v>
      </c>
      <c r="D88" s="10" t="s">
        <v>7</v>
      </c>
      <c r="E88" s="10">
        <v>1986</v>
      </c>
      <c r="F88" s="2">
        <v>25</v>
      </c>
      <c r="G88" s="10">
        <v>125</v>
      </c>
    </row>
    <row r="89" spans="1:7" x14ac:dyDescent="0.2">
      <c r="A89" s="10" t="s">
        <v>144</v>
      </c>
      <c r="B89" s="16" t="s">
        <v>123</v>
      </c>
      <c r="C89" s="16" t="s">
        <v>41</v>
      </c>
      <c r="D89" s="10" t="s">
        <v>4</v>
      </c>
      <c r="E89" s="10">
        <v>1988</v>
      </c>
      <c r="F89" s="2">
        <v>42</v>
      </c>
      <c r="G89" s="10">
        <v>210</v>
      </c>
    </row>
    <row r="90" spans="1:7" x14ac:dyDescent="0.2">
      <c r="A90" s="10" t="s">
        <v>144</v>
      </c>
      <c r="B90" s="16" t="s">
        <v>124</v>
      </c>
      <c r="C90" s="16" t="s">
        <v>60</v>
      </c>
      <c r="D90" s="10" t="s">
        <v>4</v>
      </c>
      <c r="E90" s="10">
        <v>1994</v>
      </c>
      <c r="F90" s="2">
        <v>35</v>
      </c>
      <c r="G90" s="10">
        <v>175</v>
      </c>
    </row>
    <row r="91" spans="1:7" x14ac:dyDescent="0.2">
      <c r="A91" s="10" t="s">
        <v>138</v>
      </c>
      <c r="B91" s="16" t="s">
        <v>125</v>
      </c>
      <c r="C91" s="16" t="s">
        <v>53</v>
      </c>
      <c r="D91" s="10" t="s">
        <v>7</v>
      </c>
      <c r="E91" s="10">
        <v>1999</v>
      </c>
      <c r="F91" s="2">
        <v>49</v>
      </c>
      <c r="G91" s="10">
        <v>245</v>
      </c>
    </row>
    <row r="92" spans="1:7" x14ac:dyDescent="0.2">
      <c r="A92" s="10" t="s">
        <v>140</v>
      </c>
      <c r="B92" s="16" t="s">
        <v>126</v>
      </c>
      <c r="C92" s="16" t="s">
        <v>61</v>
      </c>
      <c r="D92" s="10" t="s">
        <v>7</v>
      </c>
      <c r="E92" s="10">
        <v>1996</v>
      </c>
      <c r="F92" s="2">
        <v>24</v>
      </c>
      <c r="G92" s="10">
        <v>120</v>
      </c>
    </row>
    <row r="93" spans="1:7" x14ac:dyDescent="0.2">
      <c r="A93" s="10" t="s">
        <v>140</v>
      </c>
      <c r="B93" s="16" t="s">
        <v>79</v>
      </c>
      <c r="C93" s="16" t="s">
        <v>62</v>
      </c>
      <c r="D93" s="10" t="s">
        <v>4</v>
      </c>
      <c r="E93" s="10">
        <v>1986</v>
      </c>
      <c r="F93" s="2">
        <v>30</v>
      </c>
      <c r="G93" s="10">
        <v>150</v>
      </c>
    </row>
    <row r="94" spans="1:7" x14ac:dyDescent="0.2">
      <c r="A94" s="10" t="s">
        <v>142</v>
      </c>
      <c r="B94" s="16" t="s">
        <v>127</v>
      </c>
      <c r="C94" s="16" t="s">
        <v>51</v>
      </c>
      <c r="D94" s="10" t="s">
        <v>4</v>
      </c>
      <c r="E94" s="10">
        <v>1991</v>
      </c>
      <c r="F94" s="2">
        <v>35</v>
      </c>
      <c r="G94" s="10">
        <v>175</v>
      </c>
    </row>
    <row r="95" spans="1:7" x14ac:dyDescent="0.2">
      <c r="A95" s="10" t="s">
        <v>140</v>
      </c>
      <c r="B95" s="16" t="s">
        <v>128</v>
      </c>
      <c r="C95" s="16" t="s">
        <v>63</v>
      </c>
      <c r="D95" s="10" t="s">
        <v>7</v>
      </c>
      <c r="E95" s="10">
        <v>1997</v>
      </c>
      <c r="F95" s="2">
        <v>8</v>
      </c>
      <c r="G95" s="10">
        <v>40</v>
      </c>
    </row>
    <row r="96" spans="1:7" x14ac:dyDescent="0.2">
      <c r="A96" s="10" t="s">
        <v>140</v>
      </c>
      <c r="B96" s="16" t="s">
        <v>129</v>
      </c>
      <c r="C96" s="16" t="s">
        <v>22</v>
      </c>
      <c r="D96" s="10" t="s">
        <v>7</v>
      </c>
      <c r="E96" s="10">
        <v>1989</v>
      </c>
      <c r="F96" s="2">
        <v>19</v>
      </c>
      <c r="G96" s="10">
        <v>95</v>
      </c>
    </row>
    <row r="97" spans="1:7" x14ac:dyDescent="0.2">
      <c r="A97" s="10" t="s">
        <v>140</v>
      </c>
      <c r="B97" s="16" t="s">
        <v>130</v>
      </c>
      <c r="C97" s="16" t="s">
        <v>17</v>
      </c>
      <c r="D97" s="10" t="s">
        <v>7</v>
      </c>
      <c r="E97" s="10">
        <v>2002</v>
      </c>
      <c r="F97" s="2">
        <v>14</v>
      </c>
      <c r="G97" s="10">
        <v>70</v>
      </c>
    </row>
    <row r="98" spans="1:7" x14ac:dyDescent="0.2">
      <c r="A98" s="10" t="s">
        <v>140</v>
      </c>
      <c r="B98" s="16" t="s">
        <v>106</v>
      </c>
      <c r="C98" s="16" t="s">
        <v>11</v>
      </c>
      <c r="D98" s="10" t="s">
        <v>7</v>
      </c>
      <c r="E98" s="10">
        <v>1992</v>
      </c>
      <c r="F98" s="2">
        <v>34</v>
      </c>
      <c r="G98" s="10">
        <v>170</v>
      </c>
    </row>
    <row r="99" spans="1:7" x14ac:dyDescent="0.2">
      <c r="A99" s="10" t="s">
        <v>139</v>
      </c>
      <c r="B99" s="16" t="s">
        <v>104</v>
      </c>
      <c r="C99" s="16" t="s">
        <v>80</v>
      </c>
      <c r="D99" s="10" t="s">
        <v>7</v>
      </c>
      <c r="E99" s="10">
        <v>1987</v>
      </c>
      <c r="F99" s="2">
        <v>7</v>
      </c>
      <c r="G99" s="10">
        <v>35</v>
      </c>
    </row>
    <row r="100" spans="1:7" x14ac:dyDescent="0.2">
      <c r="A100" s="10" t="s">
        <v>143</v>
      </c>
      <c r="B100" s="16" t="s">
        <v>146</v>
      </c>
      <c r="C100" s="16" t="s">
        <v>147</v>
      </c>
      <c r="D100" s="10" t="s">
        <v>7</v>
      </c>
      <c r="E100" s="18">
        <v>1988</v>
      </c>
      <c r="F100" s="2">
        <v>13</v>
      </c>
      <c r="G100" s="10">
        <v>65</v>
      </c>
    </row>
    <row r="101" spans="1:7" x14ac:dyDescent="0.2">
      <c r="E101" s="18"/>
    </row>
    <row r="102" spans="1:7" x14ac:dyDescent="0.2">
      <c r="E102" s="18"/>
    </row>
    <row r="103" spans="1:7" x14ac:dyDescent="0.2">
      <c r="E103" s="18"/>
    </row>
    <row r="104" spans="1:7" x14ac:dyDescent="0.2">
      <c r="E104" s="18"/>
    </row>
    <row r="105" spans="1:7" x14ac:dyDescent="0.2">
      <c r="E105" s="18"/>
    </row>
    <row r="106" spans="1:7" x14ac:dyDescent="0.2">
      <c r="E106" s="18"/>
    </row>
    <row r="107" spans="1:7" x14ac:dyDescent="0.2">
      <c r="E107" s="18"/>
    </row>
    <row r="108" spans="1:7" x14ac:dyDescent="0.2">
      <c r="E108" s="18"/>
    </row>
    <row r="109" spans="1:7" x14ac:dyDescent="0.2">
      <c r="E109" s="18"/>
    </row>
    <row r="110" spans="1:7" x14ac:dyDescent="0.2">
      <c r="E110" s="18"/>
    </row>
    <row r="111" spans="1:7" x14ac:dyDescent="0.2">
      <c r="E111" s="18"/>
    </row>
    <row r="112" spans="1:7" x14ac:dyDescent="0.2">
      <c r="E112" s="18"/>
    </row>
    <row r="113" spans="5:5" x14ac:dyDescent="0.2">
      <c r="E113" s="18"/>
    </row>
    <row r="145" spans="8:8" x14ac:dyDescent="0.2">
      <c r="H145" s="5"/>
    </row>
    <row r="150" spans="8:8" x14ac:dyDescent="0.2">
      <c r="H150" s="10"/>
    </row>
    <row r="152" spans="8:8" x14ac:dyDescent="0.2">
      <c r="H152" s="10"/>
    </row>
    <row r="159" spans="8:8" x14ac:dyDescent="0.2">
      <c r="H159" s="10"/>
    </row>
    <row r="160" spans="8:8" x14ac:dyDescent="0.2">
      <c r="H160" s="10"/>
    </row>
    <row r="163" spans="8:8" x14ac:dyDescent="0.2">
      <c r="H163" s="10"/>
    </row>
    <row r="164" spans="8:8" x14ac:dyDescent="0.2">
      <c r="H164" s="10"/>
    </row>
    <row r="165" spans="8:8" x14ac:dyDescent="0.2">
      <c r="H165" s="12"/>
    </row>
    <row r="166" spans="8:8" x14ac:dyDescent="0.2">
      <c r="H166" s="10"/>
    </row>
    <row r="168" spans="8:8" x14ac:dyDescent="0.2">
      <c r="H168" s="10"/>
    </row>
    <row r="169" spans="8:8" x14ac:dyDescent="0.2">
      <c r="H169" s="10"/>
    </row>
    <row r="171" spans="8:8" x14ac:dyDescent="0.2">
      <c r="H171" s="12"/>
    </row>
    <row r="172" spans="8:8" x14ac:dyDescent="0.2">
      <c r="H172" s="12"/>
    </row>
  </sheetData>
  <dataConsolidate/>
  <mergeCells count="1">
    <mergeCell ref="AS2:AS9"/>
  </mergeCells>
  <dataValidations count="1">
    <dataValidation type="list" allowBlank="1" showInputMessage="1" showErrorMessage="1" sqref="I3" xr:uid="{CE792AD8-E024-4659-8FC9-A1C73F821886}">
      <formula1>$A$2:$A$100</formula1>
    </dataValidation>
  </dataValidations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C9CE-9707-4CCE-81B5-2FB9B78AB0C3}">
  <dimension ref="A1:BH172"/>
  <sheetViews>
    <sheetView showGridLines="0" zoomScale="130" zoomScaleNormal="13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3" sqref="I3"/>
    </sheetView>
  </sheetViews>
  <sheetFormatPr defaultRowHeight="12.75" x14ac:dyDescent="0.2"/>
  <cols>
    <col min="1" max="1" width="6.42578125" style="2" customWidth="1"/>
    <col min="2" max="3" width="14" style="3" bestFit="1" customWidth="1"/>
    <col min="4" max="4" width="7.7109375" style="2" customWidth="1"/>
    <col min="5" max="5" width="15.7109375" style="2" customWidth="1"/>
    <col min="6" max="6" width="9.42578125" style="2" customWidth="1"/>
    <col min="7" max="7" width="14.42578125" style="10" customWidth="1"/>
    <col min="8" max="8" width="5.42578125" style="2" customWidth="1"/>
    <col min="9" max="9" width="14.7109375" style="2" customWidth="1"/>
    <col min="10" max="10" width="16.42578125" style="2" customWidth="1"/>
    <col min="11" max="11" width="15.85546875" style="2" customWidth="1"/>
    <col min="12" max="12" width="5.7109375" style="2" customWidth="1"/>
    <col min="13" max="13" width="15.140625" style="2" bestFit="1" customWidth="1"/>
    <col min="14" max="15" width="13.5703125" style="2" bestFit="1" customWidth="1"/>
    <col min="16" max="41" width="6.42578125" style="3" customWidth="1"/>
    <col min="42" max="42" width="1" style="3" customWidth="1"/>
    <col min="43" max="43" width="1.140625" style="3" customWidth="1"/>
    <col min="44" max="44" width="1.7109375" style="3" customWidth="1"/>
    <col min="45" max="45" width="3.140625" style="3" bestFit="1" customWidth="1"/>
    <col min="46" max="47" width="4.42578125" style="3" customWidth="1"/>
    <col min="48" max="48" width="13.42578125" style="3" customWidth="1"/>
    <col min="49" max="50" width="4.42578125" style="3" customWidth="1"/>
    <col min="51" max="51" width="9.140625" style="3"/>
    <col min="52" max="52" width="14.28515625" style="3" bestFit="1" customWidth="1"/>
    <col min="53" max="53" width="12.140625" style="3" customWidth="1"/>
    <col min="54" max="54" width="16.42578125" style="3" bestFit="1" customWidth="1"/>
    <col min="55" max="56" width="14" style="3" customWidth="1"/>
    <col min="57" max="57" width="15.5703125" style="3" bestFit="1" customWidth="1"/>
    <col min="58" max="58" width="14.28515625" style="3" bestFit="1" customWidth="1"/>
    <col min="59" max="16384" width="9.140625" style="3"/>
  </cols>
  <sheetData>
    <row r="1" spans="1:60" ht="21" customHeight="1" x14ac:dyDescent="0.2">
      <c r="A1" s="14" t="s">
        <v>3</v>
      </c>
      <c r="B1" s="15" t="s">
        <v>0</v>
      </c>
      <c r="C1" s="15" t="s">
        <v>1</v>
      </c>
      <c r="D1" s="15" t="s">
        <v>2</v>
      </c>
      <c r="E1" s="15" t="s">
        <v>135</v>
      </c>
      <c r="F1" s="14" t="s">
        <v>148</v>
      </c>
      <c r="G1" s="15" t="s">
        <v>149</v>
      </c>
      <c r="H1" s="5"/>
      <c r="I1" s="5"/>
      <c r="J1" s="25" t="s">
        <v>170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7" t="s">
        <v>7</v>
      </c>
      <c r="AU1" s="7" t="s">
        <v>4</v>
      </c>
      <c r="AV1" s="7" t="s">
        <v>3</v>
      </c>
      <c r="AW1" s="7" t="s">
        <v>7</v>
      </c>
      <c r="AX1" s="7" t="s">
        <v>4</v>
      </c>
      <c r="AY1" s="7" t="s">
        <v>28</v>
      </c>
      <c r="AZ1" s="7" t="s">
        <v>30</v>
      </c>
      <c r="BA1" s="7" t="s">
        <v>29</v>
      </c>
      <c r="BB1" s="7" t="s">
        <v>31</v>
      </c>
      <c r="BC1" s="7" t="s">
        <v>7</v>
      </c>
      <c r="BD1" s="7" t="s">
        <v>4</v>
      </c>
      <c r="BE1" s="7" t="s">
        <v>32</v>
      </c>
      <c r="BF1" s="7" t="s">
        <v>33</v>
      </c>
    </row>
    <row r="2" spans="1:60" ht="12.75" customHeight="1" x14ac:dyDescent="0.2">
      <c r="A2" s="10" t="s">
        <v>140</v>
      </c>
      <c r="B2" s="16" t="s">
        <v>77</v>
      </c>
      <c r="C2" s="3" t="s">
        <v>27</v>
      </c>
      <c r="D2" s="10" t="s">
        <v>7</v>
      </c>
      <c r="E2" s="10">
        <v>2000</v>
      </c>
      <c r="F2" s="2">
        <v>26</v>
      </c>
      <c r="G2" s="10">
        <v>130</v>
      </c>
      <c r="I2" s="21" t="s">
        <v>163</v>
      </c>
      <c r="AS2" s="27" t="s">
        <v>35</v>
      </c>
      <c r="AT2" s="8"/>
      <c r="AU2" s="8"/>
      <c r="AV2" s="7" t="s">
        <v>137</v>
      </c>
      <c r="AW2" s="8"/>
      <c r="AX2" s="8"/>
      <c r="AY2" s="8"/>
      <c r="AZ2" s="8"/>
      <c r="BA2" s="8"/>
      <c r="BB2" s="9"/>
      <c r="BC2" s="9"/>
      <c r="BD2" s="9"/>
      <c r="BE2" s="8"/>
      <c r="BF2" s="1"/>
    </row>
    <row r="3" spans="1:60" x14ac:dyDescent="0.2">
      <c r="A3" s="10" t="s">
        <v>138</v>
      </c>
      <c r="B3" s="16" t="s">
        <v>82</v>
      </c>
      <c r="C3" s="3" t="s">
        <v>12</v>
      </c>
      <c r="D3" s="10" t="s">
        <v>7</v>
      </c>
      <c r="E3" s="10">
        <v>1999</v>
      </c>
      <c r="F3" s="2">
        <v>52</v>
      </c>
      <c r="G3" s="10">
        <v>260</v>
      </c>
      <c r="I3" s="20" t="s">
        <v>139</v>
      </c>
      <c r="AS3" s="27"/>
      <c r="AT3" s="2"/>
      <c r="AU3" s="2"/>
      <c r="AV3" s="7" t="s">
        <v>138</v>
      </c>
      <c r="AW3" s="8"/>
      <c r="AX3" s="8"/>
      <c r="AY3" s="8"/>
      <c r="AZ3" s="8"/>
      <c r="BA3" s="8"/>
      <c r="BB3" s="9"/>
      <c r="BC3" s="9"/>
      <c r="BD3" s="9"/>
      <c r="BE3" s="8"/>
      <c r="BF3" s="1"/>
      <c r="BG3" s="4"/>
      <c r="BH3" s="4"/>
    </row>
    <row r="4" spans="1:60" x14ac:dyDescent="0.2">
      <c r="A4" s="10" t="s">
        <v>139</v>
      </c>
      <c r="B4" s="16" t="s">
        <v>83</v>
      </c>
      <c r="C4" s="3" t="s">
        <v>38</v>
      </c>
      <c r="D4" s="10" t="s">
        <v>4</v>
      </c>
      <c r="E4" s="10">
        <v>1998</v>
      </c>
      <c r="F4" s="2">
        <v>60</v>
      </c>
      <c r="G4" s="10">
        <v>300</v>
      </c>
      <c r="I4" s="23" t="s">
        <v>7</v>
      </c>
      <c r="AS4" s="27"/>
      <c r="AT4" s="2"/>
      <c r="AU4" s="2"/>
      <c r="AV4" s="7" t="s">
        <v>139</v>
      </c>
      <c r="AW4" s="8"/>
      <c r="AX4" s="8"/>
      <c r="AY4" s="8"/>
      <c r="AZ4" s="8"/>
      <c r="BA4" s="8"/>
      <c r="BB4" s="9"/>
      <c r="BC4" s="9"/>
      <c r="BD4" s="9"/>
      <c r="BE4" s="8"/>
      <c r="BF4" s="1"/>
      <c r="BG4" s="4"/>
      <c r="BH4" s="4"/>
    </row>
    <row r="5" spans="1:60" x14ac:dyDescent="0.2">
      <c r="A5" s="10" t="s">
        <v>137</v>
      </c>
      <c r="B5" s="16" t="s">
        <v>84</v>
      </c>
      <c r="C5" s="3" t="s">
        <v>39</v>
      </c>
      <c r="D5" s="10" t="s">
        <v>4</v>
      </c>
      <c r="E5" s="10">
        <v>1990</v>
      </c>
      <c r="F5" s="2">
        <v>52</v>
      </c>
      <c r="G5" s="10">
        <v>260</v>
      </c>
      <c r="I5" s="26" t="s">
        <v>3</v>
      </c>
      <c r="J5" s="26" t="s">
        <v>0</v>
      </c>
      <c r="K5" s="26" t="s">
        <v>1</v>
      </c>
      <c r="L5" s="26" t="s">
        <v>2</v>
      </c>
      <c r="M5" s="26" t="s">
        <v>135</v>
      </c>
      <c r="N5" s="26" t="s">
        <v>148</v>
      </c>
      <c r="O5" s="26" t="s">
        <v>149</v>
      </c>
      <c r="AS5" s="27"/>
      <c r="AT5" s="2"/>
      <c r="AU5" s="2"/>
      <c r="AV5" s="7" t="s">
        <v>145</v>
      </c>
      <c r="AW5" s="8"/>
      <c r="AX5" s="8"/>
      <c r="AY5" s="8"/>
      <c r="AZ5" s="8"/>
      <c r="BA5" s="8"/>
      <c r="BB5" s="9"/>
      <c r="BC5" s="9"/>
      <c r="BD5" s="9"/>
      <c r="BE5" s="8"/>
      <c r="BF5" s="1"/>
      <c r="BG5" s="4"/>
      <c r="BH5" s="4"/>
    </row>
    <row r="6" spans="1:60" x14ac:dyDescent="0.2">
      <c r="A6" s="10" t="s">
        <v>141</v>
      </c>
      <c r="B6" s="16" t="s">
        <v>85</v>
      </c>
      <c r="C6" s="3" t="s">
        <v>40</v>
      </c>
      <c r="D6" s="10" t="s">
        <v>4</v>
      </c>
      <c r="E6" s="10">
        <v>1996</v>
      </c>
      <c r="F6" s="2">
        <v>16</v>
      </c>
      <c r="G6" s="10">
        <v>80</v>
      </c>
      <c r="H6" s="10"/>
      <c r="I6" s="2" t="str" cm="1">
        <f t="array" ref="I6:O10">IF(I3="","",
_xlfn._xlws.FILTER(TBL_STUDENTI2[],
(TBL_STUDENTI2[Prov]=I3)*(TBL_STUDENTI2[Sesso]=I4),"Non esistono"))</f>
        <v>CO</v>
      </c>
      <c r="J6" s="2" t="str">
        <v>SPLENDENTE</v>
      </c>
      <c r="K6" s="2" t="str">
        <v>DANIELE</v>
      </c>
      <c r="L6" s="2" t="str">
        <v>M</v>
      </c>
      <c r="M6" s="2">
        <v>1992</v>
      </c>
      <c r="N6" s="2">
        <v>42</v>
      </c>
      <c r="O6" s="2">
        <v>210</v>
      </c>
      <c r="AS6" s="27"/>
      <c r="AT6" s="2"/>
      <c r="AU6" s="2"/>
      <c r="AV6" s="7" t="s">
        <v>141</v>
      </c>
      <c r="AW6" s="8"/>
      <c r="AX6" s="8"/>
      <c r="AY6" s="8"/>
      <c r="AZ6" s="8"/>
      <c r="BA6" s="8"/>
      <c r="BB6" s="9"/>
      <c r="BC6" s="9"/>
      <c r="BD6" s="9"/>
      <c r="BE6" s="8"/>
      <c r="BF6" s="1"/>
      <c r="BG6" s="4"/>
      <c r="BH6" s="4"/>
    </row>
    <row r="7" spans="1:60" x14ac:dyDescent="0.2">
      <c r="A7" s="10" t="s">
        <v>142</v>
      </c>
      <c r="B7" s="16" t="s">
        <v>86</v>
      </c>
      <c r="C7" s="16" t="s">
        <v>36</v>
      </c>
      <c r="D7" s="10" t="s">
        <v>4</v>
      </c>
      <c r="E7" s="10">
        <v>1993</v>
      </c>
      <c r="F7" s="2">
        <v>22</v>
      </c>
      <c r="G7" s="10">
        <v>110</v>
      </c>
      <c r="I7" s="2" t="str">
        <v>CO</v>
      </c>
      <c r="J7" s="2" t="str">
        <v>MENTRI</v>
      </c>
      <c r="K7" s="2" t="str">
        <v>FRANCESCO</v>
      </c>
      <c r="L7" s="2" t="str">
        <v>M</v>
      </c>
      <c r="M7" s="2">
        <v>2000</v>
      </c>
      <c r="N7" s="2">
        <v>10</v>
      </c>
      <c r="O7" s="2">
        <v>50</v>
      </c>
      <c r="AS7" s="27"/>
      <c r="AT7" s="2"/>
      <c r="AU7" s="2"/>
      <c r="AV7" s="7" t="s">
        <v>142</v>
      </c>
      <c r="AW7" s="8"/>
      <c r="AX7" s="8"/>
      <c r="AY7" s="8"/>
      <c r="AZ7" s="8"/>
      <c r="BA7" s="8"/>
      <c r="BB7" s="9"/>
      <c r="BC7" s="9"/>
      <c r="BD7" s="9"/>
      <c r="BE7" s="8"/>
      <c r="BF7" s="1"/>
      <c r="BG7" s="4"/>
      <c r="BH7" s="4"/>
    </row>
    <row r="8" spans="1:60" x14ac:dyDescent="0.2">
      <c r="A8" s="10" t="s">
        <v>8</v>
      </c>
      <c r="B8" s="16" t="s">
        <v>87</v>
      </c>
      <c r="C8" s="3" t="s">
        <v>41</v>
      </c>
      <c r="D8" s="10" t="s">
        <v>4</v>
      </c>
      <c r="E8" s="10">
        <v>2001</v>
      </c>
      <c r="F8" s="2">
        <v>41</v>
      </c>
      <c r="G8" s="10">
        <v>205</v>
      </c>
      <c r="H8" s="10"/>
      <c r="I8" s="2" t="str">
        <v>CO</v>
      </c>
      <c r="J8" s="2" t="str">
        <v>VERDI</v>
      </c>
      <c r="K8" s="2" t="str">
        <v>VITTORIO</v>
      </c>
      <c r="L8" s="2" t="str">
        <v>M</v>
      </c>
      <c r="M8" s="2">
        <v>1998</v>
      </c>
      <c r="N8" s="2">
        <v>41</v>
      </c>
      <c r="O8" s="2">
        <v>205</v>
      </c>
      <c r="AS8" s="27"/>
      <c r="AT8" s="2"/>
      <c r="AU8" s="2"/>
      <c r="AV8" s="7" t="s">
        <v>140</v>
      </c>
      <c r="AW8" s="8"/>
      <c r="AX8" s="8"/>
      <c r="AY8" s="8"/>
      <c r="AZ8" s="8"/>
      <c r="BA8" s="8"/>
      <c r="BB8" s="9"/>
      <c r="BC8" s="9"/>
      <c r="BD8" s="9"/>
      <c r="BE8" s="8"/>
      <c r="BF8" s="1"/>
      <c r="BG8" s="4"/>
      <c r="BH8" s="4"/>
    </row>
    <row r="9" spans="1:60" x14ac:dyDescent="0.2">
      <c r="A9" s="10" t="s">
        <v>143</v>
      </c>
      <c r="B9" s="16" t="s">
        <v>88</v>
      </c>
      <c r="C9" s="16" t="s">
        <v>14</v>
      </c>
      <c r="D9" s="10" t="s">
        <v>4</v>
      </c>
      <c r="E9" s="10">
        <v>1996</v>
      </c>
      <c r="F9" s="2">
        <v>31</v>
      </c>
      <c r="G9" s="10">
        <v>155</v>
      </c>
      <c r="I9" s="2" t="str">
        <v>CO</v>
      </c>
      <c r="J9" s="2" t="str">
        <v>BIANCHI</v>
      </c>
      <c r="K9" s="2" t="str">
        <v>LUIGI</v>
      </c>
      <c r="L9" s="2" t="str">
        <v>M</v>
      </c>
      <c r="M9" s="2">
        <v>1999</v>
      </c>
      <c r="N9" s="2">
        <v>13</v>
      </c>
      <c r="O9" s="2">
        <v>65</v>
      </c>
      <c r="AS9" s="27"/>
      <c r="AT9" s="2"/>
      <c r="AU9" s="2"/>
      <c r="AV9" s="7" t="s">
        <v>8</v>
      </c>
      <c r="AW9" s="8"/>
      <c r="AX9" s="8"/>
      <c r="AY9" s="8"/>
      <c r="AZ9" s="8"/>
      <c r="BA9" s="8"/>
      <c r="BB9" s="9"/>
      <c r="BC9" s="9"/>
      <c r="BD9" s="9"/>
      <c r="BE9" s="8"/>
      <c r="BF9" s="1"/>
      <c r="BG9" s="4"/>
      <c r="BH9" s="4"/>
    </row>
    <row r="10" spans="1:60" x14ac:dyDescent="0.2">
      <c r="A10" s="10" t="s">
        <v>144</v>
      </c>
      <c r="B10" s="16" t="s">
        <v>89</v>
      </c>
      <c r="C10" s="3" t="s">
        <v>42</v>
      </c>
      <c r="D10" s="10" t="s">
        <v>7</v>
      </c>
      <c r="E10" s="10">
        <v>1998</v>
      </c>
      <c r="F10" s="2">
        <v>32</v>
      </c>
      <c r="G10" s="10">
        <v>160</v>
      </c>
      <c r="I10" s="2" t="str">
        <v>CO</v>
      </c>
      <c r="J10" s="2" t="str">
        <v>LUMINA</v>
      </c>
      <c r="K10" s="2" t="str">
        <v>GEREMIA</v>
      </c>
      <c r="L10" s="2" t="str">
        <v>M</v>
      </c>
      <c r="M10" s="2">
        <v>1987</v>
      </c>
      <c r="N10" s="2">
        <v>7</v>
      </c>
      <c r="O10" s="2">
        <v>35</v>
      </c>
      <c r="AV10" s="7" t="s">
        <v>144</v>
      </c>
      <c r="AW10" s="8"/>
      <c r="AX10" s="8"/>
      <c r="AY10" s="8"/>
      <c r="AZ10" s="8"/>
      <c r="BA10" s="8"/>
      <c r="BB10" s="9"/>
      <c r="BC10" s="9"/>
      <c r="BD10" s="9"/>
      <c r="BE10" s="8"/>
      <c r="BF10" s="1"/>
      <c r="BG10" s="5"/>
      <c r="BH10" s="4"/>
    </row>
    <row r="11" spans="1:60" x14ac:dyDescent="0.2">
      <c r="A11" s="10" t="s">
        <v>145</v>
      </c>
      <c r="B11" s="16" t="s">
        <v>90</v>
      </c>
      <c r="C11" s="16" t="s">
        <v>43</v>
      </c>
      <c r="D11" s="10" t="s">
        <v>7</v>
      </c>
      <c r="E11" s="10">
        <v>1997</v>
      </c>
      <c r="F11" s="2">
        <v>24</v>
      </c>
      <c r="G11" s="10">
        <v>120</v>
      </c>
      <c r="AV11" s="7" t="s">
        <v>143</v>
      </c>
      <c r="AW11" s="8"/>
      <c r="AX11" s="8"/>
      <c r="AY11" s="8"/>
      <c r="AZ11" s="8"/>
      <c r="BA11" s="8"/>
      <c r="BB11" s="9"/>
      <c r="BC11" s="9"/>
      <c r="BD11" s="9"/>
      <c r="BE11" s="8"/>
      <c r="BF11" s="1"/>
      <c r="BG11" s="4"/>
      <c r="BH11" s="4"/>
    </row>
    <row r="12" spans="1:60" x14ac:dyDescent="0.2">
      <c r="A12" s="10" t="s">
        <v>145</v>
      </c>
      <c r="B12" s="16" t="s">
        <v>26</v>
      </c>
      <c r="C12" s="16" t="s">
        <v>10</v>
      </c>
      <c r="D12" s="10" t="s">
        <v>7</v>
      </c>
      <c r="E12" s="10">
        <v>1993</v>
      </c>
      <c r="F12" s="2">
        <v>43</v>
      </c>
      <c r="G12" s="10">
        <v>215</v>
      </c>
      <c r="AT12" s="5">
        <v>1</v>
      </c>
      <c r="AU12" s="5">
        <v>2</v>
      </c>
      <c r="AW12" s="5">
        <v>3</v>
      </c>
      <c r="AX12" s="5">
        <v>4</v>
      </c>
      <c r="AY12" s="5">
        <v>5</v>
      </c>
      <c r="AZ12" s="5">
        <v>6</v>
      </c>
      <c r="BA12" s="5">
        <v>7</v>
      </c>
      <c r="BB12" s="5">
        <v>8</v>
      </c>
      <c r="BC12" s="5">
        <v>9</v>
      </c>
      <c r="BD12" s="5">
        <v>10</v>
      </c>
      <c r="BE12" s="5">
        <v>11</v>
      </c>
      <c r="BF12" s="5">
        <v>12</v>
      </c>
      <c r="BG12" s="4"/>
      <c r="BH12" s="4"/>
    </row>
    <row r="13" spans="1:60" x14ac:dyDescent="0.2">
      <c r="A13" s="10" t="s">
        <v>140</v>
      </c>
      <c r="B13" s="16" t="s">
        <v>16</v>
      </c>
      <c r="C13" s="16" t="s">
        <v>14</v>
      </c>
      <c r="D13" s="10" t="s">
        <v>7</v>
      </c>
      <c r="E13" s="10">
        <v>1995</v>
      </c>
      <c r="F13" s="2">
        <v>4</v>
      </c>
      <c r="G13" s="10">
        <v>20</v>
      </c>
      <c r="BG13" s="4"/>
      <c r="BH13" s="4"/>
    </row>
    <row r="14" spans="1:60" x14ac:dyDescent="0.2">
      <c r="A14" s="10" t="s">
        <v>140</v>
      </c>
      <c r="B14" s="16" t="s">
        <v>91</v>
      </c>
      <c r="C14" s="16" t="s">
        <v>21</v>
      </c>
      <c r="D14" s="10" t="s">
        <v>7</v>
      </c>
      <c r="E14" s="10">
        <v>2002</v>
      </c>
      <c r="F14" s="2">
        <v>38</v>
      </c>
      <c r="G14" s="10">
        <v>190</v>
      </c>
      <c r="AS14" s="3" t="s">
        <v>150</v>
      </c>
      <c r="BG14" s="4"/>
      <c r="BH14" s="4"/>
    </row>
    <row r="15" spans="1:60" x14ac:dyDescent="0.2">
      <c r="A15" s="10" t="s">
        <v>144</v>
      </c>
      <c r="B15" s="16" t="s">
        <v>92</v>
      </c>
      <c r="C15" s="16" t="s">
        <v>6</v>
      </c>
      <c r="D15" s="10" t="s">
        <v>4</v>
      </c>
      <c r="E15" s="10">
        <v>1999</v>
      </c>
      <c r="F15" s="2">
        <v>23</v>
      </c>
      <c r="G15" s="10">
        <v>115</v>
      </c>
      <c r="H15" s="10"/>
      <c r="I15" s="19"/>
    </row>
    <row r="16" spans="1:60" x14ac:dyDescent="0.2">
      <c r="A16" s="10" t="s">
        <v>138</v>
      </c>
      <c r="B16" s="16" t="s">
        <v>26</v>
      </c>
      <c r="C16" s="16" t="s">
        <v>20</v>
      </c>
      <c r="D16" s="10" t="s">
        <v>7</v>
      </c>
      <c r="E16" s="10">
        <v>1994</v>
      </c>
      <c r="F16" s="2">
        <v>8</v>
      </c>
      <c r="G16" s="10">
        <v>40</v>
      </c>
      <c r="H16" s="10"/>
      <c r="AU16" s="11" t="s">
        <v>34</v>
      </c>
      <c r="AX16" s="4"/>
    </row>
    <row r="17" spans="1:50" x14ac:dyDescent="0.2">
      <c r="A17" s="10" t="s">
        <v>140</v>
      </c>
      <c r="B17" s="16" t="s">
        <v>93</v>
      </c>
      <c r="C17" s="16" t="s">
        <v>17</v>
      </c>
      <c r="D17" s="10" t="s">
        <v>7</v>
      </c>
      <c r="E17" s="10">
        <v>1993</v>
      </c>
      <c r="F17" s="2">
        <v>7</v>
      </c>
      <c r="G17" s="10">
        <v>35</v>
      </c>
      <c r="AT17" s="5">
        <v>1</v>
      </c>
      <c r="AU17" s="3" t="s">
        <v>151</v>
      </c>
      <c r="AW17" s="2"/>
    </row>
    <row r="18" spans="1:50" x14ac:dyDescent="0.2">
      <c r="A18" s="10" t="s">
        <v>142</v>
      </c>
      <c r="B18" s="16" t="s">
        <v>77</v>
      </c>
      <c r="C18" s="16" t="s">
        <v>36</v>
      </c>
      <c r="D18" s="10" t="s">
        <v>4</v>
      </c>
      <c r="E18" s="10">
        <v>1990</v>
      </c>
      <c r="F18" s="2">
        <v>55</v>
      </c>
      <c r="G18" s="10">
        <v>275</v>
      </c>
      <c r="J18" s="19"/>
      <c r="AT18" s="5">
        <v>2</v>
      </c>
      <c r="AU18" s="3" t="s">
        <v>152</v>
      </c>
      <c r="AV18" s="4"/>
      <c r="AW18" s="2"/>
    </row>
    <row r="19" spans="1:50" x14ac:dyDescent="0.2">
      <c r="A19" s="10" t="s">
        <v>8</v>
      </c>
      <c r="B19" s="16" t="s">
        <v>94</v>
      </c>
      <c r="C19" s="16" t="s">
        <v>44</v>
      </c>
      <c r="D19" s="10" t="s">
        <v>4</v>
      </c>
      <c r="E19" s="10">
        <v>1996</v>
      </c>
      <c r="F19" s="2">
        <v>47</v>
      </c>
      <c r="G19" s="10">
        <v>235</v>
      </c>
      <c r="H19" s="10"/>
      <c r="AT19" s="5">
        <v>3</v>
      </c>
      <c r="AU19" s="4" t="s">
        <v>153</v>
      </c>
      <c r="AV19" s="4"/>
      <c r="AW19" s="2"/>
      <c r="AX19" s="4"/>
    </row>
    <row r="20" spans="1:50" x14ac:dyDescent="0.2">
      <c r="A20" s="10" t="s">
        <v>143</v>
      </c>
      <c r="B20" s="16" t="s">
        <v>26</v>
      </c>
      <c r="C20" s="16" t="s">
        <v>18</v>
      </c>
      <c r="D20" s="10" t="s">
        <v>7</v>
      </c>
      <c r="E20" s="10">
        <v>1993</v>
      </c>
      <c r="F20" s="2">
        <v>51</v>
      </c>
      <c r="G20" s="10">
        <v>255</v>
      </c>
      <c r="H20" s="10"/>
      <c r="AT20" s="5">
        <v>4</v>
      </c>
      <c r="AU20" s="4" t="s">
        <v>154</v>
      </c>
      <c r="AV20" s="4"/>
      <c r="AW20" s="2"/>
      <c r="AX20" s="4"/>
    </row>
    <row r="21" spans="1:50" x14ac:dyDescent="0.2">
      <c r="A21" s="10" t="s">
        <v>144</v>
      </c>
      <c r="B21" s="16" t="s">
        <v>78</v>
      </c>
      <c r="C21" s="16" t="s">
        <v>45</v>
      </c>
      <c r="D21" s="10" t="s">
        <v>4</v>
      </c>
      <c r="E21" s="10">
        <v>2001</v>
      </c>
      <c r="F21" s="2">
        <v>11</v>
      </c>
      <c r="G21" s="10">
        <v>55</v>
      </c>
      <c r="H21" s="12"/>
      <c r="AT21" s="5">
        <v>5</v>
      </c>
      <c r="AU21" s="3" t="s">
        <v>155</v>
      </c>
      <c r="AV21" s="4"/>
      <c r="AW21" s="2"/>
    </row>
    <row r="22" spans="1:50" x14ac:dyDescent="0.2">
      <c r="A22" s="10" t="s">
        <v>145</v>
      </c>
      <c r="B22" s="16" t="s">
        <v>95</v>
      </c>
      <c r="C22" s="16" t="s">
        <v>136</v>
      </c>
      <c r="D22" s="10" t="s">
        <v>4</v>
      </c>
      <c r="E22" s="10">
        <v>1996</v>
      </c>
      <c r="F22" s="2">
        <v>14</v>
      </c>
      <c r="G22" s="10">
        <v>70</v>
      </c>
      <c r="H22" s="10"/>
      <c r="AT22" s="5">
        <v>6</v>
      </c>
      <c r="AU22" s="3" t="s">
        <v>156</v>
      </c>
      <c r="AW22" s="2"/>
    </row>
    <row r="23" spans="1:50" x14ac:dyDescent="0.2">
      <c r="A23" s="10" t="s">
        <v>140</v>
      </c>
      <c r="B23" s="16" t="s">
        <v>100</v>
      </c>
      <c r="C23" s="16" t="s">
        <v>21</v>
      </c>
      <c r="D23" s="10" t="s">
        <v>7</v>
      </c>
      <c r="E23" s="10">
        <v>1998</v>
      </c>
      <c r="F23" s="2">
        <v>53</v>
      </c>
      <c r="G23" s="10">
        <v>265</v>
      </c>
      <c r="AT23" s="5">
        <v>7</v>
      </c>
      <c r="AU23" s="3" t="s">
        <v>157</v>
      </c>
      <c r="AW23" s="2"/>
    </row>
    <row r="24" spans="1:50" x14ac:dyDescent="0.2">
      <c r="A24" s="10" t="s">
        <v>139</v>
      </c>
      <c r="B24" s="16" t="s">
        <v>96</v>
      </c>
      <c r="C24" s="16" t="s">
        <v>5</v>
      </c>
      <c r="D24" s="10" t="s">
        <v>4</v>
      </c>
      <c r="E24" s="10">
        <v>1997</v>
      </c>
      <c r="F24" s="2">
        <v>38</v>
      </c>
      <c r="G24" s="10">
        <v>190</v>
      </c>
      <c r="H24" s="10"/>
      <c r="AT24" s="5">
        <v>8</v>
      </c>
      <c r="AU24" s="3" t="s">
        <v>158</v>
      </c>
      <c r="AW24" s="2"/>
    </row>
    <row r="25" spans="1:50" x14ac:dyDescent="0.2">
      <c r="A25" s="10" t="s">
        <v>141</v>
      </c>
      <c r="B25" s="16" t="s">
        <v>97</v>
      </c>
      <c r="C25" s="16" t="s">
        <v>46</v>
      </c>
      <c r="D25" s="10" t="s">
        <v>7</v>
      </c>
      <c r="E25" s="10">
        <v>1990</v>
      </c>
      <c r="F25" s="2">
        <v>48</v>
      </c>
      <c r="G25" s="10">
        <v>240</v>
      </c>
      <c r="H25" s="10"/>
      <c r="AT25" s="5">
        <v>9</v>
      </c>
      <c r="AU25" s="3" t="s">
        <v>159</v>
      </c>
    </row>
    <row r="26" spans="1:50" x14ac:dyDescent="0.2">
      <c r="A26" s="10" t="s">
        <v>141</v>
      </c>
      <c r="B26" s="16" t="s">
        <v>98</v>
      </c>
      <c r="C26" s="16" t="s">
        <v>14</v>
      </c>
      <c r="D26" s="10" t="s">
        <v>7</v>
      </c>
      <c r="E26" s="10">
        <v>1995</v>
      </c>
      <c r="F26" s="2">
        <v>16</v>
      </c>
      <c r="G26" s="10">
        <v>80</v>
      </c>
      <c r="AT26" s="5">
        <v>10</v>
      </c>
      <c r="AU26" s="3" t="s">
        <v>160</v>
      </c>
    </row>
    <row r="27" spans="1:50" x14ac:dyDescent="0.2">
      <c r="A27" s="10" t="s">
        <v>140</v>
      </c>
      <c r="B27" s="16" t="s">
        <v>99</v>
      </c>
      <c r="C27" s="16" t="s">
        <v>49</v>
      </c>
      <c r="D27" s="10" t="s">
        <v>4</v>
      </c>
      <c r="E27" s="10">
        <v>2002</v>
      </c>
      <c r="F27" s="2">
        <v>38</v>
      </c>
      <c r="G27" s="10">
        <v>190</v>
      </c>
      <c r="H27" s="12"/>
      <c r="AT27" s="5">
        <v>11</v>
      </c>
      <c r="AU27" s="3" t="s">
        <v>161</v>
      </c>
    </row>
    <row r="28" spans="1:50" x14ac:dyDescent="0.2">
      <c r="A28" s="10" t="s">
        <v>139</v>
      </c>
      <c r="B28" s="16" t="s">
        <v>77</v>
      </c>
      <c r="C28" s="16" t="s">
        <v>25</v>
      </c>
      <c r="D28" s="10" t="s">
        <v>4</v>
      </c>
      <c r="E28" s="10">
        <v>1999</v>
      </c>
      <c r="F28" s="2">
        <v>37</v>
      </c>
      <c r="G28" s="10">
        <v>185</v>
      </c>
      <c r="H28" s="12"/>
      <c r="AT28" s="5">
        <v>12</v>
      </c>
      <c r="AU28" s="3" t="s">
        <v>162</v>
      </c>
    </row>
    <row r="29" spans="1:50" x14ac:dyDescent="0.2">
      <c r="A29" s="10" t="s">
        <v>144</v>
      </c>
      <c r="B29" s="16" t="s">
        <v>91</v>
      </c>
      <c r="C29" s="16" t="s">
        <v>47</v>
      </c>
      <c r="D29" s="10" t="s">
        <v>4</v>
      </c>
      <c r="E29" s="10">
        <v>1999</v>
      </c>
      <c r="F29" s="2">
        <v>55</v>
      </c>
      <c r="G29" s="10">
        <v>275</v>
      </c>
    </row>
    <row r="30" spans="1:50" x14ac:dyDescent="0.2">
      <c r="A30" s="10" t="s">
        <v>140</v>
      </c>
      <c r="B30" s="16" t="s">
        <v>101</v>
      </c>
      <c r="C30" s="16" t="s">
        <v>6</v>
      </c>
      <c r="D30" s="10" t="s">
        <v>4</v>
      </c>
      <c r="E30" s="10">
        <v>1993</v>
      </c>
      <c r="F30" s="2">
        <v>50</v>
      </c>
      <c r="G30" s="10">
        <v>250</v>
      </c>
    </row>
    <row r="31" spans="1:50" x14ac:dyDescent="0.2">
      <c r="A31" s="10" t="s">
        <v>140</v>
      </c>
      <c r="B31" s="16" t="s">
        <v>102</v>
      </c>
      <c r="C31" s="16" t="s">
        <v>42</v>
      </c>
      <c r="D31" s="10" t="s">
        <v>7</v>
      </c>
      <c r="E31" s="10">
        <v>1997</v>
      </c>
      <c r="F31" s="2">
        <v>43</v>
      </c>
      <c r="G31" s="10">
        <v>215</v>
      </c>
    </row>
    <row r="32" spans="1:50" x14ac:dyDescent="0.2">
      <c r="A32" s="10" t="s">
        <v>140</v>
      </c>
      <c r="B32" s="16" t="s">
        <v>103</v>
      </c>
      <c r="C32" s="16" t="s">
        <v>46</v>
      </c>
      <c r="D32" s="10" t="s">
        <v>7</v>
      </c>
      <c r="E32" s="10">
        <v>1992</v>
      </c>
      <c r="F32" s="2">
        <v>55</v>
      </c>
      <c r="G32" s="10">
        <v>275</v>
      </c>
    </row>
    <row r="33" spans="1:58" x14ac:dyDescent="0.2">
      <c r="A33" s="10" t="s">
        <v>140</v>
      </c>
      <c r="B33" s="16" t="s">
        <v>104</v>
      </c>
      <c r="C33" s="16" t="s">
        <v>27</v>
      </c>
      <c r="D33" s="10" t="s">
        <v>7</v>
      </c>
      <c r="E33" s="10">
        <v>1999</v>
      </c>
      <c r="F33" s="2">
        <v>24</v>
      </c>
      <c r="G33" s="10">
        <v>120</v>
      </c>
    </row>
    <row r="34" spans="1:58" x14ac:dyDescent="0.2">
      <c r="A34" s="10" t="s">
        <v>140</v>
      </c>
      <c r="B34" s="16" t="s">
        <v>105</v>
      </c>
      <c r="C34" s="16" t="s">
        <v>13</v>
      </c>
      <c r="D34" s="10" t="s">
        <v>4</v>
      </c>
      <c r="E34" s="10">
        <v>1993</v>
      </c>
      <c r="F34" s="2">
        <v>23</v>
      </c>
      <c r="G34" s="10">
        <v>115</v>
      </c>
    </row>
    <row r="35" spans="1:58" x14ac:dyDescent="0.2">
      <c r="A35" s="10" t="s">
        <v>143</v>
      </c>
      <c r="B35" s="16" t="s">
        <v>106</v>
      </c>
      <c r="C35" s="16" t="s">
        <v>15</v>
      </c>
      <c r="D35" s="10" t="s">
        <v>4</v>
      </c>
      <c r="E35" s="10">
        <v>1997</v>
      </c>
      <c r="F35" s="2">
        <v>55</v>
      </c>
      <c r="G35" s="10">
        <v>275</v>
      </c>
      <c r="AT35" s="13" t="s">
        <v>37</v>
      </c>
    </row>
    <row r="36" spans="1:58" x14ac:dyDescent="0.2">
      <c r="A36" s="10" t="s">
        <v>139</v>
      </c>
      <c r="B36" s="16" t="s">
        <v>130</v>
      </c>
      <c r="C36" s="16" t="s">
        <v>19</v>
      </c>
      <c r="D36" s="10" t="s">
        <v>7</v>
      </c>
      <c r="E36" s="10">
        <v>1992</v>
      </c>
      <c r="F36" s="2">
        <v>42</v>
      </c>
      <c r="G36" s="10">
        <v>210</v>
      </c>
      <c r="AT36" s="8">
        <f>COUNTIF($D:$D,AT1)</f>
        <v>52</v>
      </c>
      <c r="AU36" s="8">
        <f>COUNTIF($D:$D,AU1)</f>
        <v>47</v>
      </c>
      <c r="AV36" s="7" t="s">
        <v>137</v>
      </c>
      <c r="AW36" s="8">
        <f t="shared" ref="AW36:AX45" si="0">COUNTIFS($D:$D,AW$1,$A:$A,$AV36)</f>
        <v>0</v>
      </c>
      <c r="AX36" s="8">
        <f t="shared" si="0"/>
        <v>5</v>
      </c>
      <c r="AY36" s="8">
        <f t="shared" ref="AY36:AY45" si="1">COUNTIF(A:A,AV36)</f>
        <v>5</v>
      </c>
      <c r="AZ36" s="8">
        <f t="shared" ref="AZ36:AZ45" si="2">SUMIF($A:$A,$AV36,F:F)</f>
        <v>254</v>
      </c>
      <c r="BA36" s="8">
        <f t="shared" ref="BA36:BA45" si="3">SUMIF($A:$A,$AV36,G:G)</f>
        <v>1270</v>
      </c>
      <c r="BB36" s="9">
        <f t="shared" ref="BB36:BB45" si="4">AVERAGEIF(A:A,AV36,G:G)</f>
        <v>254</v>
      </c>
      <c r="BC36" s="9" t="e">
        <f t="shared" ref="BC36:BD45" si="5">AVERAGEIFS($G:$G,$A:$A,$AV36,$D:$D,BC$1)</f>
        <v>#DIV/0!</v>
      </c>
      <c r="BD36" s="9">
        <f t="shared" si="5"/>
        <v>254</v>
      </c>
      <c r="BE36" s="8">
        <f t="shared" ref="BE36:BE45" si="6">_xlfn.MAXIFS(G:G,A:A,AV36)</f>
        <v>285</v>
      </c>
      <c r="BF36" s="1">
        <f t="shared" ref="BF36:BF45" si="7">_xlfn.MINIFS(G:G,A:A,AV36)</f>
        <v>190</v>
      </c>
    </row>
    <row r="37" spans="1:58" x14ac:dyDescent="0.2">
      <c r="A37" s="10" t="s">
        <v>145</v>
      </c>
      <c r="B37" s="16" t="s">
        <v>132</v>
      </c>
      <c r="C37" s="16" t="s">
        <v>23</v>
      </c>
      <c r="D37" s="10" t="s">
        <v>7</v>
      </c>
      <c r="E37" s="10">
        <v>1998</v>
      </c>
      <c r="F37" s="2">
        <v>21</v>
      </c>
      <c r="G37" s="10">
        <v>105</v>
      </c>
      <c r="AT37" s="2"/>
      <c r="AU37" s="2"/>
      <c r="AV37" s="7" t="s">
        <v>138</v>
      </c>
      <c r="AW37" s="8">
        <f t="shared" si="0"/>
        <v>3</v>
      </c>
      <c r="AX37" s="8">
        <f t="shared" si="0"/>
        <v>4</v>
      </c>
      <c r="AY37" s="8">
        <f t="shared" si="1"/>
        <v>7</v>
      </c>
      <c r="AZ37" s="8">
        <f t="shared" si="2"/>
        <v>279</v>
      </c>
      <c r="BA37" s="8">
        <f t="shared" si="3"/>
        <v>1395</v>
      </c>
      <c r="BB37" s="9">
        <f t="shared" si="4"/>
        <v>199.28571428571428</v>
      </c>
      <c r="BC37" s="9">
        <f t="shared" si="5"/>
        <v>181.66666666666666</v>
      </c>
      <c r="BD37" s="9">
        <f t="shared" si="5"/>
        <v>212.5</v>
      </c>
      <c r="BE37" s="8">
        <f t="shared" si="6"/>
        <v>300</v>
      </c>
      <c r="BF37" s="1">
        <f t="shared" si="7"/>
        <v>40</v>
      </c>
    </row>
    <row r="38" spans="1:58" x14ac:dyDescent="0.2">
      <c r="A38" s="10" t="s">
        <v>145</v>
      </c>
      <c r="B38" s="16" t="s">
        <v>16</v>
      </c>
      <c r="C38" s="16" t="s">
        <v>15</v>
      </c>
      <c r="D38" s="10" t="s">
        <v>4</v>
      </c>
      <c r="E38" s="10">
        <v>1999</v>
      </c>
      <c r="F38" s="2">
        <v>42</v>
      </c>
      <c r="G38" s="10">
        <v>210</v>
      </c>
      <c r="AT38" s="2"/>
      <c r="AU38" s="2"/>
      <c r="AV38" s="7" t="s">
        <v>139</v>
      </c>
      <c r="AW38" s="8">
        <f t="shared" si="0"/>
        <v>5</v>
      </c>
      <c r="AX38" s="8">
        <f t="shared" si="0"/>
        <v>4</v>
      </c>
      <c r="AY38" s="8">
        <f t="shared" si="1"/>
        <v>9</v>
      </c>
      <c r="AZ38" s="8">
        <f t="shared" si="2"/>
        <v>248</v>
      </c>
      <c r="BA38" s="8">
        <f t="shared" si="3"/>
        <v>1240</v>
      </c>
      <c r="BB38" s="9">
        <f t="shared" si="4"/>
        <v>137.77777777777777</v>
      </c>
      <c r="BC38" s="9">
        <f t="shared" si="5"/>
        <v>113</v>
      </c>
      <c r="BD38" s="9">
        <f t="shared" si="5"/>
        <v>168.75</v>
      </c>
      <c r="BE38" s="8">
        <f t="shared" si="6"/>
        <v>300</v>
      </c>
      <c r="BF38" s="1">
        <f t="shared" si="7"/>
        <v>0</v>
      </c>
    </row>
    <row r="39" spans="1:58" x14ac:dyDescent="0.2">
      <c r="A39" s="10" t="s">
        <v>138</v>
      </c>
      <c r="B39" s="16" t="s">
        <v>26</v>
      </c>
      <c r="C39" s="16" t="s">
        <v>48</v>
      </c>
      <c r="D39" s="10" t="s">
        <v>4</v>
      </c>
      <c r="E39" s="10">
        <v>1998</v>
      </c>
      <c r="F39" s="2">
        <v>60</v>
      </c>
      <c r="G39" s="10">
        <v>300</v>
      </c>
      <c r="AT39" s="2"/>
      <c r="AU39" s="2"/>
      <c r="AV39" s="7" t="s">
        <v>145</v>
      </c>
      <c r="AW39" s="8">
        <f t="shared" si="0"/>
        <v>3</v>
      </c>
      <c r="AX39" s="8">
        <f t="shared" si="0"/>
        <v>4</v>
      </c>
      <c r="AY39" s="8">
        <f t="shared" si="1"/>
        <v>7</v>
      </c>
      <c r="AZ39" s="8">
        <f t="shared" si="2"/>
        <v>213</v>
      </c>
      <c r="BA39" s="8">
        <f t="shared" si="3"/>
        <v>1065</v>
      </c>
      <c r="BB39" s="9">
        <f t="shared" si="4"/>
        <v>152.14285714285714</v>
      </c>
      <c r="BC39" s="9">
        <f t="shared" si="5"/>
        <v>146.66666666666666</v>
      </c>
      <c r="BD39" s="9">
        <f t="shared" si="5"/>
        <v>156.25</v>
      </c>
      <c r="BE39" s="8">
        <f t="shared" si="6"/>
        <v>215</v>
      </c>
      <c r="BF39" s="1">
        <f t="shared" si="7"/>
        <v>70</v>
      </c>
    </row>
    <row r="40" spans="1:58" x14ac:dyDescent="0.2">
      <c r="A40" s="10" t="s">
        <v>138</v>
      </c>
      <c r="B40" s="16" t="s">
        <v>133</v>
      </c>
      <c r="C40" s="16" t="s">
        <v>47</v>
      </c>
      <c r="D40" s="10" t="s">
        <v>4</v>
      </c>
      <c r="E40" s="10">
        <v>1988</v>
      </c>
      <c r="F40" s="2">
        <v>58</v>
      </c>
      <c r="G40" s="10">
        <v>290</v>
      </c>
      <c r="AT40" s="2"/>
      <c r="AU40" s="2"/>
      <c r="AV40" s="7" t="s">
        <v>141</v>
      </c>
      <c r="AW40" s="8">
        <f t="shared" si="0"/>
        <v>2</v>
      </c>
      <c r="AX40" s="8">
        <f t="shared" si="0"/>
        <v>1</v>
      </c>
      <c r="AY40" s="8">
        <f t="shared" si="1"/>
        <v>3</v>
      </c>
      <c r="AZ40" s="8">
        <f t="shared" si="2"/>
        <v>80</v>
      </c>
      <c r="BA40" s="8">
        <f t="shared" si="3"/>
        <v>400</v>
      </c>
      <c r="BB40" s="9">
        <f t="shared" si="4"/>
        <v>133.33333333333334</v>
      </c>
      <c r="BC40" s="9">
        <f t="shared" si="5"/>
        <v>160</v>
      </c>
      <c r="BD40" s="9">
        <f t="shared" si="5"/>
        <v>80</v>
      </c>
      <c r="BE40" s="8">
        <f t="shared" si="6"/>
        <v>240</v>
      </c>
      <c r="BF40" s="1">
        <f t="shared" si="7"/>
        <v>80</v>
      </c>
    </row>
    <row r="41" spans="1:58" x14ac:dyDescent="0.2">
      <c r="A41" s="10" t="s">
        <v>137</v>
      </c>
      <c r="B41" s="16" t="s">
        <v>134</v>
      </c>
      <c r="C41" s="16" t="s">
        <v>13</v>
      </c>
      <c r="D41" s="10" t="s">
        <v>4</v>
      </c>
      <c r="E41" s="10">
        <v>1990</v>
      </c>
      <c r="F41" s="2">
        <v>57</v>
      </c>
      <c r="G41" s="10">
        <v>285</v>
      </c>
      <c r="AT41" s="2"/>
      <c r="AU41" s="2"/>
      <c r="AV41" s="7" t="s">
        <v>142</v>
      </c>
      <c r="AW41" s="8">
        <f t="shared" si="0"/>
        <v>4</v>
      </c>
      <c r="AX41" s="8">
        <f t="shared" si="0"/>
        <v>9</v>
      </c>
      <c r="AY41" s="8">
        <f t="shared" si="1"/>
        <v>13</v>
      </c>
      <c r="AZ41" s="8">
        <f t="shared" si="2"/>
        <v>368</v>
      </c>
      <c r="BA41" s="8">
        <f t="shared" si="3"/>
        <v>1840</v>
      </c>
      <c r="BB41" s="9">
        <f t="shared" si="4"/>
        <v>141.53846153846155</v>
      </c>
      <c r="BC41" s="9">
        <f t="shared" si="5"/>
        <v>182.5</v>
      </c>
      <c r="BD41" s="9">
        <f t="shared" si="5"/>
        <v>123.33333333333333</v>
      </c>
      <c r="BE41" s="8">
        <f t="shared" si="6"/>
        <v>275</v>
      </c>
      <c r="BF41" s="1">
        <f t="shared" si="7"/>
        <v>50</v>
      </c>
    </row>
    <row r="42" spans="1:58" x14ac:dyDescent="0.2">
      <c r="A42" s="10" t="s">
        <v>137</v>
      </c>
      <c r="B42" s="16" t="s">
        <v>16</v>
      </c>
      <c r="C42" s="16" t="s">
        <v>51</v>
      </c>
      <c r="D42" s="10" t="s">
        <v>4</v>
      </c>
      <c r="E42" s="10">
        <v>2000</v>
      </c>
      <c r="F42" s="2">
        <v>54</v>
      </c>
      <c r="G42" s="10">
        <v>270</v>
      </c>
      <c r="AT42" s="2"/>
      <c r="AU42" s="2"/>
      <c r="AV42" s="7" t="s">
        <v>140</v>
      </c>
      <c r="AW42" s="8">
        <f t="shared" si="0"/>
        <v>29</v>
      </c>
      <c r="AX42" s="8">
        <f t="shared" si="0"/>
        <v>6</v>
      </c>
      <c r="AY42" s="8">
        <f t="shared" si="1"/>
        <v>35</v>
      </c>
      <c r="AZ42" s="8">
        <f t="shared" si="2"/>
        <v>998</v>
      </c>
      <c r="BA42" s="8">
        <f t="shared" si="3"/>
        <v>4990</v>
      </c>
      <c r="BB42" s="9">
        <f t="shared" si="4"/>
        <v>142.57142857142858</v>
      </c>
      <c r="BC42" s="9">
        <f t="shared" si="5"/>
        <v>134.13793103448276</v>
      </c>
      <c r="BD42" s="9">
        <f t="shared" si="5"/>
        <v>183.33333333333334</v>
      </c>
      <c r="BE42" s="8">
        <f t="shared" si="6"/>
        <v>275</v>
      </c>
      <c r="BF42" s="1">
        <f t="shared" si="7"/>
        <v>20</v>
      </c>
    </row>
    <row r="43" spans="1:58" x14ac:dyDescent="0.2">
      <c r="A43" s="10" t="s">
        <v>139</v>
      </c>
      <c r="B43" s="16" t="s">
        <v>79</v>
      </c>
      <c r="C43" s="16" t="s">
        <v>15</v>
      </c>
      <c r="D43" s="10" t="s">
        <v>4</v>
      </c>
      <c r="E43" s="10">
        <v>1990</v>
      </c>
      <c r="F43" s="2">
        <v>0</v>
      </c>
      <c r="G43" s="10">
        <v>0</v>
      </c>
      <c r="AT43" s="2"/>
      <c r="AU43" s="2"/>
      <c r="AV43" s="7" t="s">
        <v>8</v>
      </c>
      <c r="AW43" s="8">
        <f t="shared" si="0"/>
        <v>1</v>
      </c>
      <c r="AX43" s="8">
        <f t="shared" si="0"/>
        <v>3</v>
      </c>
      <c r="AY43" s="8">
        <f t="shared" si="1"/>
        <v>4</v>
      </c>
      <c r="AZ43" s="8">
        <f t="shared" si="2"/>
        <v>127</v>
      </c>
      <c r="BA43" s="8">
        <f t="shared" si="3"/>
        <v>635</v>
      </c>
      <c r="BB43" s="9">
        <f t="shared" si="4"/>
        <v>158.75</v>
      </c>
      <c r="BC43" s="9">
        <f t="shared" si="5"/>
        <v>125</v>
      </c>
      <c r="BD43" s="9">
        <f t="shared" si="5"/>
        <v>170</v>
      </c>
      <c r="BE43" s="8">
        <f t="shared" si="6"/>
        <v>235</v>
      </c>
      <c r="BF43" s="1">
        <f t="shared" si="7"/>
        <v>70</v>
      </c>
    </row>
    <row r="44" spans="1:58" x14ac:dyDescent="0.2">
      <c r="A44" s="10" t="s">
        <v>143</v>
      </c>
      <c r="B44" s="16" t="s">
        <v>105</v>
      </c>
      <c r="C44" s="16" t="s">
        <v>50</v>
      </c>
      <c r="D44" s="10" t="s">
        <v>4</v>
      </c>
      <c r="E44" s="10">
        <v>1998</v>
      </c>
      <c r="F44" s="2">
        <v>24</v>
      </c>
      <c r="G44" s="10">
        <v>120</v>
      </c>
      <c r="AV44" s="7" t="s">
        <v>144</v>
      </c>
      <c r="AW44" s="8">
        <f t="shared" si="0"/>
        <v>1</v>
      </c>
      <c r="AX44" s="8">
        <f t="shared" si="0"/>
        <v>5</v>
      </c>
      <c r="AY44" s="8">
        <f t="shared" si="1"/>
        <v>6</v>
      </c>
      <c r="AZ44" s="8">
        <f t="shared" si="2"/>
        <v>198</v>
      </c>
      <c r="BA44" s="8">
        <f t="shared" si="3"/>
        <v>990</v>
      </c>
      <c r="BB44" s="9">
        <f t="shared" si="4"/>
        <v>165</v>
      </c>
      <c r="BC44" s="9">
        <f t="shared" si="5"/>
        <v>160</v>
      </c>
      <c r="BD44" s="9">
        <f t="shared" si="5"/>
        <v>166</v>
      </c>
      <c r="BE44" s="8">
        <f t="shared" si="6"/>
        <v>275</v>
      </c>
      <c r="BF44" s="1">
        <f t="shared" si="7"/>
        <v>55</v>
      </c>
    </row>
    <row r="45" spans="1:58" x14ac:dyDescent="0.2">
      <c r="A45" s="10" t="s">
        <v>145</v>
      </c>
      <c r="B45" s="16" t="s">
        <v>106</v>
      </c>
      <c r="C45" s="16" t="s">
        <v>51</v>
      </c>
      <c r="D45" s="10" t="s">
        <v>4</v>
      </c>
      <c r="E45" s="10">
        <v>1990</v>
      </c>
      <c r="F45" s="2">
        <v>41</v>
      </c>
      <c r="G45" s="10">
        <v>205</v>
      </c>
      <c r="AV45" s="7" t="s">
        <v>143</v>
      </c>
      <c r="AW45" s="8">
        <f t="shared" si="0"/>
        <v>4</v>
      </c>
      <c r="AX45" s="8">
        <f t="shared" si="0"/>
        <v>6</v>
      </c>
      <c r="AY45" s="8">
        <f t="shared" si="1"/>
        <v>10</v>
      </c>
      <c r="AZ45" s="8">
        <f t="shared" si="2"/>
        <v>310</v>
      </c>
      <c r="BA45" s="8">
        <f t="shared" si="3"/>
        <v>1550</v>
      </c>
      <c r="BB45" s="9">
        <f t="shared" si="4"/>
        <v>155</v>
      </c>
      <c r="BC45" s="9">
        <f t="shared" si="5"/>
        <v>143.75</v>
      </c>
      <c r="BD45" s="9">
        <f t="shared" si="5"/>
        <v>162.5</v>
      </c>
      <c r="BE45" s="8">
        <f t="shared" si="6"/>
        <v>280</v>
      </c>
      <c r="BF45" s="1">
        <f t="shared" si="7"/>
        <v>10</v>
      </c>
    </row>
    <row r="46" spans="1:58" x14ac:dyDescent="0.2">
      <c r="A46" s="10" t="s">
        <v>145</v>
      </c>
      <c r="B46" s="16" t="s">
        <v>107</v>
      </c>
      <c r="C46" s="16" t="s">
        <v>36</v>
      </c>
      <c r="D46" s="10" t="s">
        <v>4</v>
      </c>
      <c r="E46" s="10">
        <v>1996</v>
      </c>
      <c r="F46" s="2">
        <v>28</v>
      </c>
      <c r="G46" s="10">
        <v>140</v>
      </c>
    </row>
    <row r="47" spans="1:58" x14ac:dyDescent="0.2">
      <c r="A47" s="10" t="s">
        <v>140</v>
      </c>
      <c r="B47" s="16" t="s">
        <v>108</v>
      </c>
      <c r="C47" s="16" t="s">
        <v>13</v>
      </c>
      <c r="D47" s="10" t="s">
        <v>4</v>
      </c>
      <c r="E47" s="10">
        <v>1993</v>
      </c>
      <c r="F47" s="2">
        <v>39</v>
      </c>
      <c r="G47" s="10">
        <v>195</v>
      </c>
    </row>
    <row r="48" spans="1:58" x14ac:dyDescent="0.2">
      <c r="A48" s="10" t="s">
        <v>140</v>
      </c>
      <c r="B48" s="16" t="s">
        <v>16</v>
      </c>
      <c r="C48" s="16" t="s">
        <v>52</v>
      </c>
      <c r="D48" s="10" t="s">
        <v>4</v>
      </c>
      <c r="E48" s="10">
        <v>2001</v>
      </c>
      <c r="F48" s="2">
        <v>40</v>
      </c>
      <c r="G48" s="10">
        <v>200</v>
      </c>
    </row>
    <row r="49" spans="1:7" x14ac:dyDescent="0.2">
      <c r="A49" s="10" t="s">
        <v>140</v>
      </c>
      <c r="B49" s="16" t="s">
        <v>109</v>
      </c>
      <c r="C49" s="16" t="s">
        <v>53</v>
      </c>
      <c r="D49" s="10" t="s">
        <v>7</v>
      </c>
      <c r="E49" s="10">
        <v>1996</v>
      </c>
      <c r="F49" s="2">
        <v>14</v>
      </c>
      <c r="G49" s="10">
        <v>70</v>
      </c>
    </row>
    <row r="50" spans="1:7" x14ac:dyDescent="0.2">
      <c r="A50" s="10" t="s">
        <v>143</v>
      </c>
      <c r="B50" s="16" t="s">
        <v>77</v>
      </c>
      <c r="C50" s="16" t="s">
        <v>15</v>
      </c>
      <c r="D50" s="10" t="s">
        <v>4</v>
      </c>
      <c r="E50" s="10">
        <v>1998</v>
      </c>
      <c r="F50" s="2">
        <v>56</v>
      </c>
      <c r="G50" s="10">
        <v>280</v>
      </c>
    </row>
    <row r="51" spans="1:7" x14ac:dyDescent="0.2">
      <c r="A51" s="10" t="s">
        <v>143</v>
      </c>
      <c r="B51" s="16" t="s">
        <v>110</v>
      </c>
      <c r="C51" s="16" t="s">
        <v>14</v>
      </c>
      <c r="D51" s="10" t="s">
        <v>7</v>
      </c>
      <c r="E51" s="10">
        <v>1997</v>
      </c>
      <c r="F51" s="2">
        <v>49</v>
      </c>
      <c r="G51" s="10">
        <v>245</v>
      </c>
    </row>
    <row r="52" spans="1:7" x14ac:dyDescent="0.2">
      <c r="A52" s="10" t="s">
        <v>143</v>
      </c>
      <c r="B52" s="16" t="s">
        <v>16</v>
      </c>
      <c r="C52" s="16" t="s">
        <v>10</v>
      </c>
      <c r="D52" s="10" t="s">
        <v>7</v>
      </c>
      <c r="E52" s="10">
        <v>1990</v>
      </c>
      <c r="F52" s="2">
        <v>2</v>
      </c>
      <c r="G52" s="10">
        <v>10</v>
      </c>
    </row>
    <row r="53" spans="1:7" x14ac:dyDescent="0.2">
      <c r="A53" s="10" t="s">
        <v>140</v>
      </c>
      <c r="B53" s="16" t="s">
        <v>26</v>
      </c>
      <c r="C53" s="16" t="s">
        <v>54</v>
      </c>
      <c r="D53" s="10" t="s">
        <v>7</v>
      </c>
      <c r="E53" s="10">
        <v>1976</v>
      </c>
      <c r="F53" s="2">
        <v>40</v>
      </c>
      <c r="G53" s="10">
        <v>200</v>
      </c>
    </row>
    <row r="54" spans="1:7" x14ac:dyDescent="0.2">
      <c r="A54" s="10" t="s">
        <v>140</v>
      </c>
      <c r="B54" s="16" t="s">
        <v>16</v>
      </c>
      <c r="C54" s="16" t="s">
        <v>55</v>
      </c>
      <c r="D54" s="10" t="s">
        <v>7</v>
      </c>
      <c r="E54" s="10">
        <v>2002</v>
      </c>
      <c r="F54" s="2">
        <v>7</v>
      </c>
      <c r="G54" s="10">
        <v>35</v>
      </c>
    </row>
    <row r="55" spans="1:7" x14ac:dyDescent="0.2">
      <c r="A55" s="10" t="s">
        <v>140</v>
      </c>
      <c r="B55" s="17" t="s">
        <v>69</v>
      </c>
      <c r="C55" s="16" t="s">
        <v>56</v>
      </c>
      <c r="D55" s="10" t="s">
        <v>7</v>
      </c>
      <c r="E55" s="10">
        <v>1999</v>
      </c>
      <c r="F55" s="2">
        <v>27</v>
      </c>
      <c r="G55" s="10">
        <v>135</v>
      </c>
    </row>
    <row r="56" spans="1:7" x14ac:dyDescent="0.2">
      <c r="A56" s="10" t="s">
        <v>140</v>
      </c>
      <c r="B56" s="16" t="s">
        <v>79</v>
      </c>
      <c r="C56" s="16" t="s">
        <v>10</v>
      </c>
      <c r="D56" s="10" t="s">
        <v>7</v>
      </c>
      <c r="E56" s="10">
        <v>1993</v>
      </c>
      <c r="F56" s="2">
        <v>31</v>
      </c>
      <c r="G56" s="10">
        <v>155</v>
      </c>
    </row>
    <row r="57" spans="1:7" x14ac:dyDescent="0.2">
      <c r="A57" s="10" t="s">
        <v>142</v>
      </c>
      <c r="B57" s="17" t="s">
        <v>66</v>
      </c>
      <c r="C57" s="16" t="s">
        <v>44</v>
      </c>
      <c r="D57" s="10" t="s">
        <v>4</v>
      </c>
      <c r="E57" s="10">
        <v>1999</v>
      </c>
      <c r="F57" s="2">
        <v>15</v>
      </c>
      <c r="G57" s="10">
        <v>75</v>
      </c>
    </row>
    <row r="58" spans="1:7" x14ac:dyDescent="0.2">
      <c r="A58" s="10" t="s">
        <v>142</v>
      </c>
      <c r="B58" s="16" t="s">
        <v>111</v>
      </c>
      <c r="C58" s="16" t="s">
        <v>21</v>
      </c>
      <c r="D58" s="10" t="s">
        <v>7</v>
      </c>
      <c r="E58" s="10">
        <v>1999</v>
      </c>
      <c r="F58" s="2">
        <v>18</v>
      </c>
      <c r="G58" s="10">
        <v>90</v>
      </c>
    </row>
    <row r="59" spans="1:7" x14ac:dyDescent="0.2">
      <c r="A59" s="10" t="s">
        <v>138</v>
      </c>
      <c r="B59" s="16" t="s">
        <v>91</v>
      </c>
      <c r="C59" s="16" t="s">
        <v>41</v>
      </c>
      <c r="D59" s="10" t="s">
        <v>4</v>
      </c>
      <c r="E59" s="10">
        <v>1991</v>
      </c>
      <c r="F59" s="2">
        <v>17</v>
      </c>
      <c r="G59" s="10">
        <v>85</v>
      </c>
    </row>
    <row r="60" spans="1:7" x14ac:dyDescent="0.2">
      <c r="A60" s="10" t="s">
        <v>137</v>
      </c>
      <c r="B60" s="16" t="s">
        <v>112</v>
      </c>
      <c r="C60" s="16" t="s">
        <v>60</v>
      </c>
      <c r="D60" s="10" t="s">
        <v>4</v>
      </c>
      <c r="E60" s="10">
        <v>1999</v>
      </c>
      <c r="F60" s="2">
        <v>38</v>
      </c>
      <c r="G60" s="10">
        <v>190</v>
      </c>
    </row>
    <row r="61" spans="1:7" x14ac:dyDescent="0.2">
      <c r="A61" s="10" t="s">
        <v>140</v>
      </c>
      <c r="B61" s="16" t="s">
        <v>132</v>
      </c>
      <c r="C61" s="16" t="s">
        <v>12</v>
      </c>
      <c r="D61" s="10" t="s">
        <v>7</v>
      </c>
      <c r="E61" s="10">
        <v>1993</v>
      </c>
      <c r="F61" s="2">
        <v>7</v>
      </c>
      <c r="G61" s="10">
        <v>35</v>
      </c>
    </row>
    <row r="62" spans="1:7" x14ac:dyDescent="0.2">
      <c r="A62" s="10" t="s">
        <v>142</v>
      </c>
      <c r="B62" s="16" t="s">
        <v>113</v>
      </c>
      <c r="C62" s="16" t="s">
        <v>57</v>
      </c>
      <c r="D62" s="10" t="s">
        <v>4</v>
      </c>
      <c r="E62" s="10">
        <v>1997</v>
      </c>
      <c r="F62" s="2">
        <v>31</v>
      </c>
      <c r="G62" s="10">
        <v>155</v>
      </c>
    </row>
    <row r="63" spans="1:7" x14ac:dyDescent="0.2">
      <c r="A63" s="10" t="s">
        <v>142</v>
      </c>
      <c r="B63" s="16" t="s">
        <v>114</v>
      </c>
      <c r="C63" s="16" t="s">
        <v>58</v>
      </c>
      <c r="D63" s="10" t="s">
        <v>4</v>
      </c>
      <c r="E63" s="10">
        <v>1990</v>
      </c>
      <c r="F63" s="2">
        <v>10</v>
      </c>
      <c r="G63" s="10">
        <v>50</v>
      </c>
    </row>
    <row r="64" spans="1:7" x14ac:dyDescent="0.2">
      <c r="A64" s="10" t="s">
        <v>140</v>
      </c>
      <c r="B64" s="17" t="s">
        <v>66</v>
      </c>
      <c r="C64" s="16" t="s">
        <v>11</v>
      </c>
      <c r="D64" s="10" t="s">
        <v>7</v>
      </c>
      <c r="E64" s="10">
        <v>1982</v>
      </c>
      <c r="F64" s="2">
        <v>31</v>
      </c>
      <c r="G64" s="10">
        <v>155</v>
      </c>
    </row>
    <row r="65" spans="1:7" x14ac:dyDescent="0.2">
      <c r="A65" s="10" t="s">
        <v>140</v>
      </c>
      <c r="B65" s="16" t="s">
        <v>16</v>
      </c>
      <c r="C65" s="16" t="s">
        <v>17</v>
      </c>
      <c r="D65" s="10" t="s">
        <v>7</v>
      </c>
      <c r="E65" s="10">
        <v>1994</v>
      </c>
      <c r="F65" s="2">
        <v>11</v>
      </c>
      <c r="G65" s="10">
        <v>55</v>
      </c>
    </row>
    <row r="66" spans="1:7" x14ac:dyDescent="0.2">
      <c r="A66" s="10" t="s">
        <v>142</v>
      </c>
      <c r="B66" s="16" t="s">
        <v>115</v>
      </c>
      <c r="C66" s="16" t="s">
        <v>12</v>
      </c>
      <c r="D66" s="10" t="s">
        <v>7</v>
      </c>
      <c r="E66" s="10">
        <v>1996</v>
      </c>
      <c r="F66" s="2">
        <v>48</v>
      </c>
      <c r="G66" s="10">
        <v>240</v>
      </c>
    </row>
    <row r="67" spans="1:7" x14ac:dyDescent="0.2">
      <c r="A67" s="10" t="s">
        <v>139</v>
      </c>
      <c r="B67" s="16" t="s">
        <v>116</v>
      </c>
      <c r="C67" s="16" t="s">
        <v>21</v>
      </c>
      <c r="D67" s="10" t="s">
        <v>7</v>
      </c>
      <c r="E67" s="10">
        <v>2000</v>
      </c>
      <c r="F67" s="2">
        <v>10</v>
      </c>
      <c r="G67" s="10">
        <v>50</v>
      </c>
    </row>
    <row r="68" spans="1:7" x14ac:dyDescent="0.2">
      <c r="A68" s="10" t="s">
        <v>142</v>
      </c>
      <c r="B68" s="17" t="s">
        <v>69</v>
      </c>
      <c r="C68" s="16" t="s">
        <v>64</v>
      </c>
      <c r="D68" s="10" t="s">
        <v>4</v>
      </c>
      <c r="E68" s="10">
        <v>1994</v>
      </c>
      <c r="F68" s="2">
        <v>15</v>
      </c>
      <c r="G68" s="10">
        <v>75</v>
      </c>
    </row>
    <row r="69" spans="1:7" x14ac:dyDescent="0.2">
      <c r="A69" s="10" t="s">
        <v>142</v>
      </c>
      <c r="B69" s="17" t="s">
        <v>16</v>
      </c>
      <c r="C69" s="17" t="s">
        <v>65</v>
      </c>
      <c r="D69" s="10" t="s">
        <v>4</v>
      </c>
      <c r="E69" s="10">
        <v>1991</v>
      </c>
      <c r="F69" s="2">
        <v>28</v>
      </c>
      <c r="G69" s="10">
        <v>140</v>
      </c>
    </row>
    <row r="70" spans="1:7" x14ac:dyDescent="0.2">
      <c r="A70" s="10" t="s">
        <v>140</v>
      </c>
      <c r="B70" s="17" t="s">
        <v>66</v>
      </c>
      <c r="C70" s="17" t="s">
        <v>67</v>
      </c>
      <c r="D70" s="10" t="s">
        <v>7</v>
      </c>
      <c r="E70" s="10">
        <v>1994</v>
      </c>
      <c r="F70" s="2">
        <v>50</v>
      </c>
      <c r="G70" s="10">
        <v>250</v>
      </c>
    </row>
    <row r="71" spans="1:7" x14ac:dyDescent="0.2">
      <c r="A71" s="10" t="s">
        <v>140</v>
      </c>
      <c r="B71" s="17" t="s">
        <v>68</v>
      </c>
      <c r="C71" s="17" t="s">
        <v>9</v>
      </c>
      <c r="D71" s="10" t="s">
        <v>7</v>
      </c>
      <c r="E71" s="10">
        <v>1992</v>
      </c>
      <c r="F71" s="2">
        <v>31</v>
      </c>
      <c r="G71" s="10">
        <v>155</v>
      </c>
    </row>
    <row r="72" spans="1:7" x14ac:dyDescent="0.2">
      <c r="A72" s="10" t="s">
        <v>140</v>
      </c>
      <c r="B72" s="17" t="s">
        <v>69</v>
      </c>
      <c r="C72" s="17" t="s">
        <v>54</v>
      </c>
      <c r="D72" s="10" t="s">
        <v>7</v>
      </c>
      <c r="E72" s="10">
        <v>1999</v>
      </c>
      <c r="F72" s="2">
        <v>10</v>
      </c>
      <c r="G72" s="10">
        <v>50</v>
      </c>
    </row>
    <row r="73" spans="1:7" x14ac:dyDescent="0.2">
      <c r="A73" s="10" t="s">
        <v>142</v>
      </c>
      <c r="B73" s="17" t="s">
        <v>70</v>
      </c>
      <c r="C73" s="17" t="s">
        <v>42</v>
      </c>
      <c r="D73" s="10" t="s">
        <v>7</v>
      </c>
      <c r="E73" s="10">
        <v>1996</v>
      </c>
      <c r="F73" s="2">
        <v>26</v>
      </c>
      <c r="G73" s="10">
        <v>130</v>
      </c>
    </row>
    <row r="74" spans="1:7" x14ac:dyDescent="0.2">
      <c r="A74" s="10" t="s">
        <v>143</v>
      </c>
      <c r="B74" s="17" t="s">
        <v>71</v>
      </c>
      <c r="C74" s="17" t="s">
        <v>72</v>
      </c>
      <c r="D74" s="10" t="s">
        <v>4</v>
      </c>
      <c r="E74" s="10">
        <v>1997</v>
      </c>
      <c r="F74" s="2">
        <v>4</v>
      </c>
      <c r="G74" s="10">
        <v>20</v>
      </c>
    </row>
    <row r="75" spans="1:7" x14ac:dyDescent="0.2">
      <c r="A75" s="10" t="s">
        <v>143</v>
      </c>
      <c r="B75" s="17" t="s">
        <v>73</v>
      </c>
      <c r="C75" s="17" t="s">
        <v>74</v>
      </c>
      <c r="D75" s="10" t="s">
        <v>4</v>
      </c>
      <c r="E75" s="10">
        <v>1992</v>
      </c>
      <c r="F75" s="2">
        <v>25</v>
      </c>
      <c r="G75" s="10">
        <v>125</v>
      </c>
    </row>
    <row r="76" spans="1:7" x14ac:dyDescent="0.2">
      <c r="A76" s="10" t="s">
        <v>139</v>
      </c>
      <c r="B76" s="17" t="s">
        <v>75</v>
      </c>
      <c r="C76" s="17" t="s">
        <v>76</v>
      </c>
      <c r="D76" s="10" t="s">
        <v>7</v>
      </c>
      <c r="E76" s="10">
        <v>1998</v>
      </c>
      <c r="F76" s="2">
        <v>41</v>
      </c>
      <c r="G76" s="10">
        <v>205</v>
      </c>
    </row>
    <row r="77" spans="1:7" x14ac:dyDescent="0.2">
      <c r="A77" s="10" t="s">
        <v>139</v>
      </c>
      <c r="B77" s="17" t="s">
        <v>77</v>
      </c>
      <c r="C77" s="17" t="s">
        <v>9</v>
      </c>
      <c r="D77" s="10" t="s">
        <v>7</v>
      </c>
      <c r="E77" s="10">
        <v>1999</v>
      </c>
      <c r="F77" s="2">
        <v>13</v>
      </c>
      <c r="G77" s="10">
        <v>65</v>
      </c>
    </row>
    <row r="78" spans="1:7" x14ac:dyDescent="0.2">
      <c r="A78" s="10" t="s">
        <v>140</v>
      </c>
      <c r="B78" s="16" t="s">
        <v>78</v>
      </c>
      <c r="C78" s="16" t="s">
        <v>81</v>
      </c>
      <c r="D78" s="10" t="s">
        <v>7</v>
      </c>
      <c r="E78" s="10">
        <v>1998</v>
      </c>
      <c r="F78" s="2">
        <v>18</v>
      </c>
      <c r="G78" s="10">
        <v>90</v>
      </c>
    </row>
    <row r="79" spans="1:7" x14ac:dyDescent="0.2">
      <c r="A79" s="10" t="s">
        <v>137</v>
      </c>
      <c r="B79" s="17" t="s">
        <v>75</v>
      </c>
      <c r="C79" s="16" t="s">
        <v>57</v>
      </c>
      <c r="D79" s="10" t="s">
        <v>4</v>
      </c>
      <c r="E79" s="10">
        <v>1988</v>
      </c>
      <c r="F79" s="2">
        <v>53</v>
      </c>
      <c r="G79" s="10">
        <v>265</v>
      </c>
    </row>
    <row r="80" spans="1:7" x14ac:dyDescent="0.2">
      <c r="A80" s="10" t="s">
        <v>138</v>
      </c>
      <c r="B80" s="16" t="s">
        <v>117</v>
      </c>
      <c r="C80" s="16" t="s">
        <v>24</v>
      </c>
      <c r="D80" s="10" t="s">
        <v>4</v>
      </c>
      <c r="E80" s="10">
        <v>1998</v>
      </c>
      <c r="F80" s="2">
        <v>35</v>
      </c>
      <c r="G80" s="10">
        <v>175</v>
      </c>
    </row>
    <row r="81" spans="1:7" x14ac:dyDescent="0.2">
      <c r="A81" s="10" t="s">
        <v>140</v>
      </c>
      <c r="B81" s="16" t="s">
        <v>105</v>
      </c>
      <c r="C81" s="16" t="s">
        <v>22</v>
      </c>
      <c r="D81" s="10" t="s">
        <v>7</v>
      </c>
      <c r="E81" s="10">
        <v>2000</v>
      </c>
      <c r="F81" s="2">
        <v>40</v>
      </c>
      <c r="G81" s="10">
        <v>200</v>
      </c>
    </row>
    <row r="82" spans="1:7" x14ac:dyDescent="0.2">
      <c r="A82" s="10" t="s">
        <v>140</v>
      </c>
      <c r="B82" s="16" t="s">
        <v>131</v>
      </c>
      <c r="C82" s="16" t="s">
        <v>11</v>
      </c>
      <c r="D82" s="10" t="s">
        <v>7</v>
      </c>
      <c r="E82" s="10">
        <v>1987</v>
      </c>
      <c r="F82" s="2">
        <v>40</v>
      </c>
      <c r="G82" s="10">
        <v>200</v>
      </c>
    </row>
    <row r="83" spans="1:7" x14ac:dyDescent="0.2">
      <c r="A83" s="10" t="s">
        <v>142</v>
      </c>
      <c r="B83" s="16" t="s">
        <v>118</v>
      </c>
      <c r="C83" s="16" t="s">
        <v>15</v>
      </c>
      <c r="D83" s="10" t="s">
        <v>4</v>
      </c>
      <c r="E83" s="10">
        <v>1990</v>
      </c>
      <c r="F83" s="2">
        <v>11</v>
      </c>
      <c r="G83" s="10">
        <v>55</v>
      </c>
    </row>
    <row r="84" spans="1:7" x14ac:dyDescent="0.2">
      <c r="A84" s="10" t="s">
        <v>142</v>
      </c>
      <c r="B84" s="16" t="s">
        <v>119</v>
      </c>
      <c r="C84" s="16" t="s">
        <v>22</v>
      </c>
      <c r="D84" s="10" t="s">
        <v>7</v>
      </c>
      <c r="E84" s="10">
        <v>2000</v>
      </c>
      <c r="F84" s="2">
        <v>54</v>
      </c>
      <c r="G84" s="10">
        <v>270</v>
      </c>
    </row>
    <row r="85" spans="1:7" x14ac:dyDescent="0.2">
      <c r="A85" s="10" t="s">
        <v>140</v>
      </c>
      <c r="B85" s="16" t="s">
        <v>85</v>
      </c>
      <c r="C85" s="16" t="s">
        <v>59</v>
      </c>
      <c r="D85" s="10" t="s">
        <v>7</v>
      </c>
      <c r="E85" s="10">
        <v>1997</v>
      </c>
      <c r="F85" s="2">
        <v>20</v>
      </c>
      <c r="G85" s="10">
        <v>100</v>
      </c>
    </row>
    <row r="86" spans="1:7" x14ac:dyDescent="0.2">
      <c r="A86" s="10" t="s">
        <v>140</v>
      </c>
      <c r="B86" s="16" t="s">
        <v>120</v>
      </c>
      <c r="C86" s="16" t="s">
        <v>10</v>
      </c>
      <c r="D86" s="10" t="s">
        <v>7</v>
      </c>
      <c r="E86" s="10">
        <v>1981</v>
      </c>
      <c r="F86" s="2">
        <v>52</v>
      </c>
      <c r="G86" s="10">
        <v>260</v>
      </c>
    </row>
    <row r="87" spans="1:7" x14ac:dyDescent="0.2">
      <c r="A87" s="10" t="s">
        <v>8</v>
      </c>
      <c r="B87" s="16" t="s">
        <v>121</v>
      </c>
      <c r="C87" s="16" t="s">
        <v>44</v>
      </c>
      <c r="D87" s="10" t="s">
        <v>4</v>
      </c>
      <c r="E87" s="10">
        <v>1992</v>
      </c>
      <c r="F87" s="2">
        <v>14</v>
      </c>
      <c r="G87" s="10">
        <v>70</v>
      </c>
    </row>
    <row r="88" spans="1:7" x14ac:dyDescent="0.2">
      <c r="A88" s="10" t="s">
        <v>8</v>
      </c>
      <c r="B88" s="16" t="s">
        <v>122</v>
      </c>
      <c r="C88" s="16" t="s">
        <v>21</v>
      </c>
      <c r="D88" s="10" t="s">
        <v>7</v>
      </c>
      <c r="E88" s="10">
        <v>1986</v>
      </c>
      <c r="F88" s="2">
        <v>25</v>
      </c>
      <c r="G88" s="10">
        <v>125</v>
      </c>
    </row>
    <row r="89" spans="1:7" x14ac:dyDescent="0.2">
      <c r="A89" s="10" t="s">
        <v>144</v>
      </c>
      <c r="B89" s="16" t="s">
        <v>123</v>
      </c>
      <c r="C89" s="16" t="s">
        <v>41</v>
      </c>
      <c r="D89" s="10" t="s">
        <v>4</v>
      </c>
      <c r="E89" s="10">
        <v>1988</v>
      </c>
      <c r="F89" s="2">
        <v>42</v>
      </c>
      <c r="G89" s="10">
        <v>210</v>
      </c>
    </row>
    <row r="90" spans="1:7" x14ac:dyDescent="0.2">
      <c r="A90" s="10" t="s">
        <v>144</v>
      </c>
      <c r="B90" s="16" t="s">
        <v>124</v>
      </c>
      <c r="C90" s="16" t="s">
        <v>60</v>
      </c>
      <c r="D90" s="10" t="s">
        <v>4</v>
      </c>
      <c r="E90" s="10">
        <v>1994</v>
      </c>
      <c r="F90" s="2">
        <v>35</v>
      </c>
      <c r="G90" s="10">
        <v>175</v>
      </c>
    </row>
    <row r="91" spans="1:7" x14ac:dyDescent="0.2">
      <c r="A91" s="10" t="s">
        <v>138</v>
      </c>
      <c r="B91" s="16" t="s">
        <v>125</v>
      </c>
      <c r="C91" s="16" t="s">
        <v>53</v>
      </c>
      <c r="D91" s="10" t="s">
        <v>7</v>
      </c>
      <c r="E91" s="10">
        <v>1999</v>
      </c>
      <c r="F91" s="2">
        <v>49</v>
      </c>
      <c r="G91" s="10">
        <v>245</v>
      </c>
    </row>
    <row r="92" spans="1:7" x14ac:dyDescent="0.2">
      <c r="A92" s="10" t="s">
        <v>140</v>
      </c>
      <c r="B92" s="16" t="s">
        <v>126</v>
      </c>
      <c r="C92" s="16" t="s">
        <v>61</v>
      </c>
      <c r="D92" s="10" t="s">
        <v>7</v>
      </c>
      <c r="E92" s="10">
        <v>1996</v>
      </c>
      <c r="F92" s="2">
        <v>24</v>
      </c>
      <c r="G92" s="10">
        <v>120</v>
      </c>
    </row>
    <row r="93" spans="1:7" x14ac:dyDescent="0.2">
      <c r="A93" s="10" t="s">
        <v>140</v>
      </c>
      <c r="B93" s="16" t="s">
        <v>79</v>
      </c>
      <c r="C93" s="16" t="s">
        <v>62</v>
      </c>
      <c r="D93" s="10" t="s">
        <v>4</v>
      </c>
      <c r="E93" s="10">
        <v>1986</v>
      </c>
      <c r="F93" s="2">
        <v>30</v>
      </c>
      <c r="G93" s="10">
        <v>150</v>
      </c>
    </row>
    <row r="94" spans="1:7" x14ac:dyDescent="0.2">
      <c r="A94" s="10" t="s">
        <v>142</v>
      </c>
      <c r="B94" s="16" t="s">
        <v>127</v>
      </c>
      <c r="C94" s="16" t="s">
        <v>51</v>
      </c>
      <c r="D94" s="10" t="s">
        <v>4</v>
      </c>
      <c r="E94" s="10">
        <v>1991</v>
      </c>
      <c r="F94" s="2">
        <v>35</v>
      </c>
      <c r="G94" s="10">
        <v>175</v>
      </c>
    </row>
    <row r="95" spans="1:7" x14ac:dyDescent="0.2">
      <c r="A95" s="10" t="s">
        <v>140</v>
      </c>
      <c r="B95" s="16" t="s">
        <v>128</v>
      </c>
      <c r="C95" s="16" t="s">
        <v>63</v>
      </c>
      <c r="D95" s="10" t="s">
        <v>7</v>
      </c>
      <c r="E95" s="10">
        <v>1997</v>
      </c>
      <c r="F95" s="2">
        <v>8</v>
      </c>
      <c r="G95" s="10">
        <v>40</v>
      </c>
    </row>
    <row r="96" spans="1:7" x14ac:dyDescent="0.2">
      <c r="A96" s="10" t="s">
        <v>140</v>
      </c>
      <c r="B96" s="16" t="s">
        <v>129</v>
      </c>
      <c r="C96" s="16" t="s">
        <v>22</v>
      </c>
      <c r="D96" s="10" t="s">
        <v>7</v>
      </c>
      <c r="E96" s="10">
        <v>1989</v>
      </c>
      <c r="F96" s="2">
        <v>19</v>
      </c>
      <c r="G96" s="10">
        <v>95</v>
      </c>
    </row>
    <row r="97" spans="1:7" x14ac:dyDescent="0.2">
      <c r="A97" s="10" t="s">
        <v>140</v>
      </c>
      <c r="B97" s="16" t="s">
        <v>130</v>
      </c>
      <c r="C97" s="16" t="s">
        <v>17</v>
      </c>
      <c r="D97" s="10" t="s">
        <v>7</v>
      </c>
      <c r="E97" s="10">
        <v>2002</v>
      </c>
      <c r="F97" s="2">
        <v>14</v>
      </c>
      <c r="G97" s="10">
        <v>70</v>
      </c>
    </row>
    <row r="98" spans="1:7" x14ac:dyDescent="0.2">
      <c r="A98" s="10" t="s">
        <v>140</v>
      </c>
      <c r="B98" s="16" t="s">
        <v>106</v>
      </c>
      <c r="C98" s="16" t="s">
        <v>11</v>
      </c>
      <c r="D98" s="10" t="s">
        <v>7</v>
      </c>
      <c r="E98" s="10">
        <v>1992</v>
      </c>
      <c r="F98" s="2">
        <v>34</v>
      </c>
      <c r="G98" s="10">
        <v>170</v>
      </c>
    </row>
    <row r="99" spans="1:7" x14ac:dyDescent="0.2">
      <c r="A99" s="10" t="s">
        <v>139</v>
      </c>
      <c r="B99" s="16" t="s">
        <v>104</v>
      </c>
      <c r="C99" s="16" t="s">
        <v>80</v>
      </c>
      <c r="D99" s="10" t="s">
        <v>7</v>
      </c>
      <c r="E99" s="10">
        <v>1987</v>
      </c>
      <c r="F99" s="2">
        <v>7</v>
      </c>
      <c r="G99" s="10">
        <v>35</v>
      </c>
    </row>
    <row r="100" spans="1:7" x14ac:dyDescent="0.2">
      <c r="A100" s="10" t="s">
        <v>143</v>
      </c>
      <c r="B100" s="16" t="s">
        <v>146</v>
      </c>
      <c r="C100" s="16" t="s">
        <v>147</v>
      </c>
      <c r="D100" s="10" t="s">
        <v>7</v>
      </c>
      <c r="E100" s="18">
        <v>1988</v>
      </c>
      <c r="F100" s="2">
        <v>13</v>
      </c>
      <c r="G100" s="10">
        <v>65</v>
      </c>
    </row>
    <row r="101" spans="1:7" x14ac:dyDescent="0.2">
      <c r="E101" s="18"/>
    </row>
    <row r="102" spans="1:7" x14ac:dyDescent="0.2">
      <c r="E102" s="18"/>
    </row>
    <row r="103" spans="1:7" x14ac:dyDescent="0.2">
      <c r="E103" s="18"/>
    </row>
    <row r="104" spans="1:7" x14ac:dyDescent="0.2">
      <c r="E104" s="18"/>
    </row>
    <row r="105" spans="1:7" x14ac:dyDescent="0.2">
      <c r="E105" s="18"/>
    </row>
    <row r="106" spans="1:7" x14ac:dyDescent="0.2">
      <c r="E106" s="18"/>
    </row>
    <row r="107" spans="1:7" x14ac:dyDescent="0.2">
      <c r="E107" s="18"/>
    </row>
    <row r="108" spans="1:7" x14ac:dyDescent="0.2">
      <c r="E108" s="18"/>
    </row>
    <row r="109" spans="1:7" x14ac:dyDescent="0.2">
      <c r="E109" s="18"/>
    </row>
    <row r="110" spans="1:7" x14ac:dyDescent="0.2">
      <c r="E110" s="18"/>
    </row>
    <row r="111" spans="1:7" x14ac:dyDescent="0.2">
      <c r="E111" s="18"/>
    </row>
    <row r="112" spans="1:7" x14ac:dyDescent="0.2">
      <c r="E112" s="18"/>
    </row>
    <row r="113" spans="5:5" x14ac:dyDescent="0.2">
      <c r="E113" s="18"/>
    </row>
    <row r="145" spans="8:8" x14ac:dyDescent="0.2">
      <c r="H145" s="5"/>
    </row>
    <row r="150" spans="8:8" x14ac:dyDescent="0.2">
      <c r="H150" s="10"/>
    </row>
    <row r="152" spans="8:8" x14ac:dyDescent="0.2">
      <c r="H152" s="10"/>
    </row>
    <row r="159" spans="8:8" x14ac:dyDescent="0.2">
      <c r="H159" s="10"/>
    </row>
    <row r="160" spans="8:8" x14ac:dyDescent="0.2">
      <c r="H160" s="10"/>
    </row>
    <row r="163" spans="8:8" x14ac:dyDescent="0.2">
      <c r="H163" s="10"/>
    </row>
    <row r="164" spans="8:8" x14ac:dyDescent="0.2">
      <c r="H164" s="10"/>
    </row>
    <row r="165" spans="8:8" x14ac:dyDescent="0.2">
      <c r="H165" s="12"/>
    </row>
    <row r="166" spans="8:8" x14ac:dyDescent="0.2">
      <c r="H166" s="10"/>
    </row>
    <row r="168" spans="8:8" x14ac:dyDescent="0.2">
      <c r="H168" s="10"/>
    </row>
    <row r="169" spans="8:8" x14ac:dyDescent="0.2">
      <c r="H169" s="10"/>
    </row>
    <row r="171" spans="8:8" x14ac:dyDescent="0.2">
      <c r="H171" s="12"/>
    </row>
    <row r="172" spans="8:8" x14ac:dyDescent="0.2">
      <c r="H172" s="12"/>
    </row>
  </sheetData>
  <dataConsolidate/>
  <mergeCells count="1">
    <mergeCell ref="AS2:AS9"/>
  </mergeCells>
  <dataValidations count="2">
    <dataValidation type="list" allowBlank="1" showInputMessage="1" showErrorMessage="1" sqref="I3" xr:uid="{A67A9D38-B36C-47AA-94DA-4A0E87DF3857}">
      <formula1>$A$2:$A$100</formula1>
    </dataValidation>
    <dataValidation type="list" allowBlank="1" showInputMessage="1" showErrorMessage="1" sqref="I4" xr:uid="{DD78AEC6-BB2F-483F-B826-3DFFBA552C54}">
      <formula1>$D$2:$D$100</formula1>
    </dataValidation>
  </dataValidations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0AA1-667A-4CA1-B865-8897F7498E23}">
  <dimension ref="A1:BH172"/>
  <sheetViews>
    <sheetView showGridLines="0" zoomScale="130" zoomScaleNormal="13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3" sqref="I3"/>
    </sheetView>
  </sheetViews>
  <sheetFormatPr defaultRowHeight="12.75" x14ac:dyDescent="0.2"/>
  <cols>
    <col min="1" max="1" width="6.42578125" style="2" customWidth="1"/>
    <col min="2" max="3" width="14" style="3" bestFit="1" customWidth="1"/>
    <col min="4" max="4" width="7.7109375" style="2" customWidth="1"/>
    <col min="5" max="5" width="15.7109375" style="2" customWidth="1"/>
    <col min="6" max="6" width="9.42578125" style="2" customWidth="1"/>
    <col min="7" max="7" width="14.42578125" style="10" customWidth="1"/>
    <col min="8" max="8" width="5.42578125" style="2" customWidth="1"/>
    <col min="9" max="9" width="14.7109375" style="2" customWidth="1"/>
    <col min="10" max="10" width="16.42578125" style="2" customWidth="1"/>
    <col min="11" max="11" width="15.85546875" style="2" customWidth="1"/>
    <col min="12" max="12" width="5.7109375" style="2" customWidth="1"/>
    <col min="13" max="13" width="15.140625" style="2" bestFit="1" customWidth="1"/>
    <col min="14" max="15" width="13.5703125" style="2" bestFit="1" customWidth="1"/>
    <col min="16" max="41" width="6.42578125" style="3" customWidth="1"/>
    <col min="42" max="42" width="1" style="3" customWidth="1"/>
    <col min="43" max="43" width="1.140625" style="3" customWidth="1"/>
    <col min="44" max="44" width="1.7109375" style="3" customWidth="1"/>
    <col min="45" max="45" width="3.140625" style="3" bestFit="1" customWidth="1"/>
    <col min="46" max="47" width="4.42578125" style="3" customWidth="1"/>
    <col min="48" max="48" width="13.42578125" style="3" customWidth="1"/>
    <col min="49" max="50" width="4.42578125" style="3" customWidth="1"/>
    <col min="51" max="51" width="9.140625" style="3"/>
    <col min="52" max="52" width="14.28515625" style="3" bestFit="1" customWidth="1"/>
    <col min="53" max="53" width="12.140625" style="3" customWidth="1"/>
    <col min="54" max="54" width="16.42578125" style="3" bestFit="1" customWidth="1"/>
    <col min="55" max="56" width="14" style="3" customWidth="1"/>
    <col min="57" max="57" width="15.5703125" style="3" bestFit="1" customWidth="1"/>
    <col min="58" max="58" width="14.28515625" style="3" bestFit="1" customWidth="1"/>
    <col min="59" max="16384" width="9.140625" style="3"/>
  </cols>
  <sheetData>
    <row r="1" spans="1:60" ht="21" customHeight="1" x14ac:dyDescent="0.2">
      <c r="A1" s="14" t="s">
        <v>3</v>
      </c>
      <c r="B1" s="15" t="s">
        <v>0</v>
      </c>
      <c r="C1" s="15" t="s">
        <v>1</v>
      </c>
      <c r="D1" s="15" t="s">
        <v>2</v>
      </c>
      <c r="E1" s="15" t="s">
        <v>135</v>
      </c>
      <c r="F1" s="14" t="s">
        <v>148</v>
      </c>
      <c r="G1" s="15" t="s">
        <v>149</v>
      </c>
      <c r="H1" s="5"/>
      <c r="J1" s="25" t="s">
        <v>169</v>
      </c>
      <c r="M1" s="22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7" t="s">
        <v>7</v>
      </c>
      <c r="AU1" s="7" t="s">
        <v>4</v>
      </c>
      <c r="AV1" s="7" t="s">
        <v>3</v>
      </c>
      <c r="AW1" s="7" t="s">
        <v>7</v>
      </c>
      <c r="AX1" s="7" t="s">
        <v>4</v>
      </c>
      <c r="AY1" s="7" t="s">
        <v>28</v>
      </c>
      <c r="AZ1" s="7" t="s">
        <v>30</v>
      </c>
      <c r="BA1" s="7" t="s">
        <v>29</v>
      </c>
      <c r="BB1" s="7" t="s">
        <v>31</v>
      </c>
      <c r="BC1" s="7" t="s">
        <v>7</v>
      </c>
      <c r="BD1" s="7" t="s">
        <v>4</v>
      </c>
      <c r="BE1" s="7" t="s">
        <v>32</v>
      </c>
      <c r="BF1" s="7" t="s">
        <v>33</v>
      </c>
    </row>
    <row r="2" spans="1:60" ht="12.75" customHeight="1" x14ac:dyDescent="0.2">
      <c r="A2" s="10" t="s">
        <v>140</v>
      </c>
      <c r="B2" s="16" t="s">
        <v>77</v>
      </c>
      <c r="C2" s="3" t="s">
        <v>27</v>
      </c>
      <c r="D2" s="10" t="s">
        <v>7</v>
      </c>
      <c r="E2" s="10">
        <v>2000</v>
      </c>
      <c r="F2" s="2">
        <v>26</v>
      </c>
      <c r="G2" s="10">
        <v>130</v>
      </c>
      <c r="I2" s="21" t="s">
        <v>168</v>
      </c>
      <c r="AS2" s="27" t="s">
        <v>35</v>
      </c>
      <c r="AT2" s="8"/>
      <c r="AU2" s="8"/>
      <c r="AV2" s="7" t="s">
        <v>137</v>
      </c>
      <c r="AW2" s="8"/>
      <c r="AX2" s="8"/>
      <c r="AY2" s="8"/>
      <c r="AZ2" s="8"/>
      <c r="BA2" s="8"/>
      <c r="BB2" s="9"/>
      <c r="BC2" s="9"/>
      <c r="BD2" s="9"/>
      <c r="BE2" s="8"/>
      <c r="BF2" s="1"/>
    </row>
    <row r="3" spans="1:60" x14ac:dyDescent="0.2">
      <c r="A3" s="10" t="s">
        <v>138</v>
      </c>
      <c r="B3" s="16" t="s">
        <v>82</v>
      </c>
      <c r="C3" s="3" t="s">
        <v>12</v>
      </c>
      <c r="D3" s="10" t="s">
        <v>7</v>
      </c>
      <c r="E3" s="10">
        <v>1999</v>
      </c>
      <c r="F3" s="2">
        <v>52</v>
      </c>
      <c r="G3" s="10">
        <v>260</v>
      </c>
      <c r="I3" s="20" t="s">
        <v>139</v>
      </c>
      <c r="AS3" s="27"/>
      <c r="AT3" s="2"/>
      <c r="AU3" s="2"/>
      <c r="AV3" s="7" t="s">
        <v>138</v>
      </c>
      <c r="AW3" s="8"/>
      <c r="AX3" s="8"/>
      <c r="AY3" s="8"/>
      <c r="AZ3" s="8"/>
      <c r="BA3" s="8"/>
      <c r="BB3" s="9"/>
      <c r="BC3" s="9"/>
      <c r="BD3" s="9"/>
      <c r="BE3" s="8"/>
      <c r="BF3" s="1"/>
      <c r="BG3" s="4"/>
      <c r="BH3" s="4"/>
    </row>
    <row r="4" spans="1:60" x14ac:dyDescent="0.2">
      <c r="A4" s="10" t="s">
        <v>139</v>
      </c>
      <c r="B4" s="16" t="s">
        <v>83</v>
      </c>
      <c r="C4" s="3" t="s">
        <v>38</v>
      </c>
      <c r="D4" s="10" t="s">
        <v>4</v>
      </c>
      <c r="E4" s="10">
        <v>1998</v>
      </c>
      <c r="F4" s="2">
        <v>60</v>
      </c>
      <c r="G4" s="10">
        <v>300</v>
      </c>
      <c r="I4" s="23" t="s">
        <v>7</v>
      </c>
      <c r="AS4" s="27"/>
      <c r="AT4" s="2"/>
      <c r="AU4" s="2"/>
      <c r="AV4" s="7" t="s">
        <v>139</v>
      </c>
      <c r="AW4" s="8"/>
      <c r="AX4" s="8"/>
      <c r="AY4" s="8"/>
      <c r="AZ4" s="8"/>
      <c r="BA4" s="8"/>
      <c r="BB4" s="9"/>
      <c r="BC4" s="9"/>
      <c r="BD4" s="9"/>
      <c r="BE4" s="8"/>
      <c r="BF4" s="1"/>
      <c r="BG4" s="4"/>
      <c r="BH4" s="4"/>
    </row>
    <row r="5" spans="1:60" x14ac:dyDescent="0.2">
      <c r="A5" s="10" t="s">
        <v>137</v>
      </c>
      <c r="B5" s="16" t="s">
        <v>84</v>
      </c>
      <c r="C5" s="3" t="s">
        <v>39</v>
      </c>
      <c r="D5" s="10" t="s">
        <v>4</v>
      </c>
      <c r="E5" s="10">
        <v>1990</v>
      </c>
      <c r="F5" s="2">
        <v>52</v>
      </c>
      <c r="G5" s="10">
        <v>260</v>
      </c>
      <c r="I5" s="26" t="s">
        <v>3</v>
      </c>
      <c r="J5" s="26" t="s">
        <v>0</v>
      </c>
      <c r="K5" s="26" t="s">
        <v>1</v>
      </c>
      <c r="L5" s="26" t="s">
        <v>2</v>
      </c>
      <c r="M5" s="26" t="s">
        <v>135</v>
      </c>
      <c r="N5" s="26" t="s">
        <v>148</v>
      </c>
      <c r="O5" s="26" t="s">
        <v>149</v>
      </c>
      <c r="AS5" s="27"/>
      <c r="AT5" s="2"/>
      <c r="AU5" s="2"/>
      <c r="AV5" s="7" t="s">
        <v>145</v>
      </c>
      <c r="AW5" s="8"/>
      <c r="AX5" s="8"/>
      <c r="AY5" s="8"/>
      <c r="AZ5" s="8"/>
      <c r="BA5" s="8"/>
      <c r="BB5" s="9"/>
      <c r="BC5" s="9"/>
      <c r="BD5" s="9"/>
      <c r="BE5" s="8"/>
      <c r="BF5" s="1"/>
      <c r="BG5" s="4"/>
      <c r="BH5" s="4"/>
    </row>
    <row r="6" spans="1:60" x14ac:dyDescent="0.2">
      <c r="A6" s="10" t="s">
        <v>141</v>
      </c>
      <c r="B6" s="16" t="s">
        <v>85</v>
      </c>
      <c r="C6" s="3" t="s">
        <v>40</v>
      </c>
      <c r="D6" s="10" t="s">
        <v>4</v>
      </c>
      <c r="E6" s="10">
        <v>1996</v>
      </c>
      <c r="F6" s="2">
        <v>16</v>
      </c>
      <c r="G6" s="10">
        <v>80</v>
      </c>
      <c r="H6" s="10"/>
      <c r="I6" s="2" t="str" cm="1">
        <f t="array" ref="I6:O10">IF(AND(I3&lt;&gt;"",I4&lt;&gt;""),
_xlfn._xlws.FILTER(TBL_STUDENTI3[],(TBL_STUDENTI3[Prov]=I3)*(TBL_STUDENTI3[Sesso]=I4),"Non esistono"),
_xlfn._xlws.FILTER(TBL_STUDENTI3[],TBL_STUDENTI3[Prov]=I3,""))</f>
        <v>CO</v>
      </c>
      <c r="J6" s="2" t="str">
        <v>SPLENDENTE</v>
      </c>
      <c r="K6" s="2" t="str">
        <v>DANIELE</v>
      </c>
      <c r="L6" s="2" t="str">
        <v>M</v>
      </c>
      <c r="M6" s="2">
        <v>1992</v>
      </c>
      <c r="N6" s="2">
        <v>42</v>
      </c>
      <c r="O6" s="2">
        <v>210</v>
      </c>
      <c r="AS6" s="27"/>
      <c r="AT6" s="2"/>
      <c r="AU6" s="2"/>
      <c r="AV6" s="7" t="s">
        <v>141</v>
      </c>
      <c r="AW6" s="8"/>
      <c r="AX6" s="8"/>
      <c r="AY6" s="8"/>
      <c r="AZ6" s="8"/>
      <c r="BA6" s="8"/>
      <c r="BB6" s="9"/>
      <c r="BC6" s="9"/>
      <c r="BD6" s="9"/>
      <c r="BE6" s="8"/>
      <c r="BF6" s="1"/>
      <c r="BG6" s="4"/>
      <c r="BH6" s="4"/>
    </row>
    <row r="7" spans="1:60" x14ac:dyDescent="0.2">
      <c r="A7" s="10" t="s">
        <v>142</v>
      </c>
      <c r="B7" s="16" t="s">
        <v>86</v>
      </c>
      <c r="C7" s="16" t="s">
        <v>36</v>
      </c>
      <c r="D7" s="10" t="s">
        <v>4</v>
      </c>
      <c r="E7" s="10">
        <v>1993</v>
      </c>
      <c r="F7" s="2">
        <v>22</v>
      </c>
      <c r="G7" s="10">
        <v>110</v>
      </c>
      <c r="I7" s="2" t="str">
        <v>CO</v>
      </c>
      <c r="J7" s="2" t="str">
        <v>MENTRI</v>
      </c>
      <c r="K7" s="2" t="str">
        <v>FRANCESCO</v>
      </c>
      <c r="L7" s="2" t="str">
        <v>M</v>
      </c>
      <c r="M7" s="2">
        <v>2000</v>
      </c>
      <c r="N7" s="2">
        <v>10</v>
      </c>
      <c r="O7" s="2">
        <v>50</v>
      </c>
      <c r="AS7" s="27"/>
      <c r="AT7" s="2"/>
      <c r="AU7" s="2"/>
      <c r="AV7" s="7" t="s">
        <v>142</v>
      </c>
      <c r="AW7" s="8"/>
      <c r="AX7" s="8"/>
      <c r="AY7" s="8"/>
      <c r="AZ7" s="8"/>
      <c r="BA7" s="8"/>
      <c r="BB7" s="9"/>
      <c r="BC7" s="9"/>
      <c r="BD7" s="9"/>
      <c r="BE7" s="8"/>
      <c r="BF7" s="1"/>
      <c r="BG7" s="4"/>
      <c r="BH7" s="4"/>
    </row>
    <row r="8" spans="1:60" x14ac:dyDescent="0.2">
      <c r="A8" s="10" t="s">
        <v>8</v>
      </c>
      <c r="B8" s="16" t="s">
        <v>87</v>
      </c>
      <c r="C8" s="3" t="s">
        <v>41</v>
      </c>
      <c r="D8" s="10" t="s">
        <v>4</v>
      </c>
      <c r="E8" s="10">
        <v>2001</v>
      </c>
      <c r="F8" s="2">
        <v>41</v>
      </c>
      <c r="G8" s="10">
        <v>205</v>
      </c>
      <c r="H8" s="10"/>
      <c r="I8" s="2" t="str">
        <v>CO</v>
      </c>
      <c r="J8" s="2" t="str">
        <v>VERDI</v>
      </c>
      <c r="K8" s="2" t="str">
        <v>VITTORIO</v>
      </c>
      <c r="L8" s="2" t="str">
        <v>M</v>
      </c>
      <c r="M8" s="2">
        <v>1998</v>
      </c>
      <c r="N8" s="2">
        <v>41</v>
      </c>
      <c r="O8" s="2">
        <v>205</v>
      </c>
      <c r="AS8" s="27"/>
      <c r="AT8" s="2"/>
      <c r="AU8" s="2"/>
      <c r="AV8" s="7" t="s">
        <v>140</v>
      </c>
      <c r="AW8" s="8"/>
      <c r="AX8" s="8"/>
      <c r="AY8" s="8"/>
      <c r="AZ8" s="8"/>
      <c r="BA8" s="8"/>
      <c r="BB8" s="9"/>
      <c r="BC8" s="9"/>
      <c r="BD8" s="9"/>
      <c r="BE8" s="8"/>
      <c r="BF8" s="1"/>
      <c r="BG8" s="4"/>
      <c r="BH8" s="4"/>
    </row>
    <row r="9" spans="1:60" x14ac:dyDescent="0.2">
      <c r="A9" s="10" t="s">
        <v>143</v>
      </c>
      <c r="B9" s="16" t="s">
        <v>88</v>
      </c>
      <c r="C9" s="16" t="s">
        <v>14</v>
      </c>
      <c r="D9" s="10" t="s">
        <v>4</v>
      </c>
      <c r="E9" s="10">
        <v>1996</v>
      </c>
      <c r="F9" s="2">
        <v>31</v>
      </c>
      <c r="G9" s="10">
        <v>155</v>
      </c>
      <c r="I9" s="2" t="str">
        <v>CO</v>
      </c>
      <c r="J9" s="2" t="str">
        <v>BIANCHI</v>
      </c>
      <c r="K9" s="2" t="str">
        <v>LUIGI</v>
      </c>
      <c r="L9" s="2" t="str">
        <v>M</v>
      </c>
      <c r="M9" s="2">
        <v>1999</v>
      </c>
      <c r="N9" s="2">
        <v>13</v>
      </c>
      <c r="O9" s="2">
        <v>65</v>
      </c>
      <c r="AS9" s="27"/>
      <c r="AT9" s="2"/>
      <c r="AU9" s="2"/>
      <c r="AV9" s="7" t="s">
        <v>8</v>
      </c>
      <c r="AW9" s="8"/>
      <c r="AX9" s="8"/>
      <c r="AY9" s="8"/>
      <c r="AZ9" s="8"/>
      <c r="BA9" s="8"/>
      <c r="BB9" s="9"/>
      <c r="BC9" s="9"/>
      <c r="BD9" s="9"/>
      <c r="BE9" s="8"/>
      <c r="BF9" s="1"/>
      <c r="BG9" s="4"/>
      <c r="BH9" s="4"/>
    </row>
    <row r="10" spans="1:60" x14ac:dyDescent="0.2">
      <c r="A10" s="10" t="s">
        <v>144</v>
      </c>
      <c r="B10" s="16" t="s">
        <v>89</v>
      </c>
      <c r="C10" s="3" t="s">
        <v>42</v>
      </c>
      <c r="D10" s="10" t="s">
        <v>7</v>
      </c>
      <c r="E10" s="10">
        <v>1998</v>
      </c>
      <c r="F10" s="2">
        <v>32</v>
      </c>
      <c r="G10" s="10">
        <v>160</v>
      </c>
      <c r="I10" s="2" t="str">
        <v>CO</v>
      </c>
      <c r="J10" s="2" t="str">
        <v>LUMINA</v>
      </c>
      <c r="K10" s="2" t="str">
        <v>GEREMIA</v>
      </c>
      <c r="L10" s="2" t="str">
        <v>M</v>
      </c>
      <c r="M10" s="2">
        <v>1987</v>
      </c>
      <c r="N10" s="2">
        <v>7</v>
      </c>
      <c r="O10" s="2">
        <v>35</v>
      </c>
      <c r="AV10" s="7" t="s">
        <v>144</v>
      </c>
      <c r="AW10" s="8"/>
      <c r="AX10" s="8"/>
      <c r="AY10" s="8"/>
      <c r="AZ10" s="8"/>
      <c r="BA10" s="8"/>
      <c r="BB10" s="9"/>
      <c r="BC10" s="9"/>
      <c r="BD10" s="9"/>
      <c r="BE10" s="8"/>
      <c r="BF10" s="1"/>
      <c r="BG10" s="5"/>
      <c r="BH10" s="4"/>
    </row>
    <row r="11" spans="1:60" x14ac:dyDescent="0.2">
      <c r="A11" s="10" t="s">
        <v>145</v>
      </c>
      <c r="B11" s="16" t="s">
        <v>90</v>
      </c>
      <c r="C11" s="16" t="s">
        <v>43</v>
      </c>
      <c r="D11" s="10" t="s">
        <v>7</v>
      </c>
      <c r="E11" s="10">
        <v>1997</v>
      </c>
      <c r="F11" s="2">
        <v>24</v>
      </c>
      <c r="G11" s="10">
        <v>120</v>
      </c>
      <c r="AV11" s="7" t="s">
        <v>143</v>
      </c>
      <c r="AW11" s="8"/>
      <c r="AX11" s="8"/>
      <c r="AY11" s="8"/>
      <c r="AZ11" s="8"/>
      <c r="BA11" s="8"/>
      <c r="BB11" s="9"/>
      <c r="BC11" s="9"/>
      <c r="BD11" s="9"/>
      <c r="BE11" s="8"/>
      <c r="BF11" s="1"/>
      <c r="BG11" s="4"/>
      <c r="BH11" s="4"/>
    </row>
    <row r="12" spans="1:60" x14ac:dyDescent="0.2">
      <c r="A12" s="10" t="s">
        <v>145</v>
      </c>
      <c r="B12" s="16" t="s">
        <v>26</v>
      </c>
      <c r="C12" s="16" t="s">
        <v>10</v>
      </c>
      <c r="D12" s="10" t="s">
        <v>7</v>
      </c>
      <c r="E12" s="10">
        <v>1993</v>
      </c>
      <c r="F12" s="2">
        <v>43</v>
      </c>
      <c r="G12" s="10">
        <v>215</v>
      </c>
      <c r="AT12" s="5">
        <v>1</v>
      </c>
      <c r="AU12" s="5">
        <v>2</v>
      </c>
      <c r="AW12" s="5">
        <v>3</v>
      </c>
      <c r="AX12" s="5">
        <v>4</v>
      </c>
      <c r="AY12" s="5">
        <v>5</v>
      </c>
      <c r="AZ12" s="5">
        <v>6</v>
      </c>
      <c r="BA12" s="5">
        <v>7</v>
      </c>
      <c r="BB12" s="5">
        <v>8</v>
      </c>
      <c r="BC12" s="5">
        <v>9</v>
      </c>
      <c r="BD12" s="5">
        <v>10</v>
      </c>
      <c r="BE12" s="5">
        <v>11</v>
      </c>
      <c r="BF12" s="5">
        <v>12</v>
      </c>
      <c r="BG12" s="4"/>
      <c r="BH12" s="4"/>
    </row>
    <row r="13" spans="1:60" x14ac:dyDescent="0.2">
      <c r="A13" s="10" t="s">
        <v>140</v>
      </c>
      <c r="B13" s="16" t="s">
        <v>16</v>
      </c>
      <c r="C13" s="16" t="s">
        <v>14</v>
      </c>
      <c r="D13" s="10" t="s">
        <v>7</v>
      </c>
      <c r="E13" s="10">
        <v>1995</v>
      </c>
      <c r="F13" s="2">
        <v>4</v>
      </c>
      <c r="G13" s="10">
        <v>20</v>
      </c>
      <c r="BG13" s="4"/>
      <c r="BH13" s="4"/>
    </row>
    <row r="14" spans="1:60" x14ac:dyDescent="0.2">
      <c r="A14" s="10" t="s">
        <v>140</v>
      </c>
      <c r="B14" s="16" t="s">
        <v>91</v>
      </c>
      <c r="C14" s="16" t="s">
        <v>21</v>
      </c>
      <c r="D14" s="10" t="s">
        <v>7</v>
      </c>
      <c r="E14" s="10">
        <v>2002</v>
      </c>
      <c r="F14" s="2">
        <v>38</v>
      </c>
      <c r="G14" s="10">
        <v>190</v>
      </c>
      <c r="AS14" s="3" t="s">
        <v>150</v>
      </c>
      <c r="BG14" s="4"/>
      <c r="BH14" s="4"/>
    </row>
    <row r="15" spans="1:60" x14ac:dyDescent="0.2">
      <c r="A15" s="10" t="s">
        <v>144</v>
      </c>
      <c r="B15" s="16" t="s">
        <v>92</v>
      </c>
      <c r="C15" s="16" t="s">
        <v>6</v>
      </c>
      <c r="D15" s="10" t="s">
        <v>4</v>
      </c>
      <c r="E15" s="10">
        <v>1999</v>
      </c>
      <c r="F15" s="2">
        <v>23</v>
      </c>
      <c r="G15" s="10">
        <v>115</v>
      </c>
      <c r="H15" s="10"/>
      <c r="I15" s="19"/>
    </row>
    <row r="16" spans="1:60" x14ac:dyDescent="0.2">
      <c r="A16" s="10" t="s">
        <v>138</v>
      </c>
      <c r="B16" s="16" t="s">
        <v>26</v>
      </c>
      <c r="C16" s="16" t="s">
        <v>20</v>
      </c>
      <c r="D16" s="10" t="s">
        <v>7</v>
      </c>
      <c r="E16" s="10">
        <v>1994</v>
      </c>
      <c r="F16" s="2">
        <v>8</v>
      </c>
      <c r="G16" s="10">
        <v>40</v>
      </c>
      <c r="H16" s="10"/>
      <c r="AU16" s="11" t="s">
        <v>34</v>
      </c>
      <c r="AX16" s="4"/>
    </row>
    <row r="17" spans="1:50" x14ac:dyDescent="0.2">
      <c r="A17" s="10" t="s">
        <v>140</v>
      </c>
      <c r="B17" s="16" t="s">
        <v>93</v>
      </c>
      <c r="C17" s="16" t="s">
        <v>17</v>
      </c>
      <c r="D17" s="10" t="s">
        <v>7</v>
      </c>
      <c r="E17" s="10">
        <v>1993</v>
      </c>
      <c r="F17" s="2">
        <v>7</v>
      </c>
      <c r="G17" s="10">
        <v>35</v>
      </c>
      <c r="AT17" s="5">
        <v>1</v>
      </c>
      <c r="AU17" s="3" t="s">
        <v>151</v>
      </c>
      <c r="AW17" s="2"/>
    </row>
    <row r="18" spans="1:50" x14ac:dyDescent="0.2">
      <c r="A18" s="10" t="s">
        <v>142</v>
      </c>
      <c r="B18" s="16" t="s">
        <v>77</v>
      </c>
      <c r="C18" s="16" t="s">
        <v>36</v>
      </c>
      <c r="D18" s="10" t="s">
        <v>4</v>
      </c>
      <c r="E18" s="10">
        <v>1990</v>
      </c>
      <c r="F18" s="2">
        <v>55</v>
      </c>
      <c r="G18" s="10">
        <v>275</v>
      </c>
      <c r="J18" s="19"/>
      <c r="AT18" s="5">
        <v>2</v>
      </c>
      <c r="AU18" s="3" t="s">
        <v>152</v>
      </c>
      <c r="AV18" s="4"/>
      <c r="AW18" s="2"/>
    </row>
    <row r="19" spans="1:50" x14ac:dyDescent="0.2">
      <c r="A19" s="10" t="s">
        <v>8</v>
      </c>
      <c r="B19" s="16" t="s">
        <v>94</v>
      </c>
      <c r="C19" s="16" t="s">
        <v>44</v>
      </c>
      <c r="D19" s="10" t="s">
        <v>4</v>
      </c>
      <c r="E19" s="10">
        <v>1996</v>
      </c>
      <c r="F19" s="2">
        <v>47</v>
      </c>
      <c r="G19" s="10">
        <v>235</v>
      </c>
      <c r="H19" s="10"/>
      <c r="AT19" s="5">
        <v>3</v>
      </c>
      <c r="AU19" s="4" t="s">
        <v>153</v>
      </c>
      <c r="AV19" s="4"/>
      <c r="AW19" s="2"/>
      <c r="AX19" s="4"/>
    </row>
    <row r="20" spans="1:50" x14ac:dyDescent="0.2">
      <c r="A20" s="10" t="s">
        <v>143</v>
      </c>
      <c r="B20" s="16" t="s">
        <v>26</v>
      </c>
      <c r="C20" s="16" t="s">
        <v>18</v>
      </c>
      <c r="D20" s="10" t="s">
        <v>7</v>
      </c>
      <c r="E20" s="10">
        <v>1993</v>
      </c>
      <c r="F20" s="2">
        <v>51</v>
      </c>
      <c r="G20" s="10">
        <v>255</v>
      </c>
      <c r="H20" s="10"/>
      <c r="AT20" s="5">
        <v>4</v>
      </c>
      <c r="AU20" s="4" t="s">
        <v>154</v>
      </c>
      <c r="AV20" s="4"/>
      <c r="AW20" s="2"/>
      <c r="AX20" s="4"/>
    </row>
    <row r="21" spans="1:50" x14ac:dyDescent="0.2">
      <c r="A21" s="10" t="s">
        <v>144</v>
      </c>
      <c r="B21" s="16" t="s">
        <v>78</v>
      </c>
      <c r="C21" s="16" t="s">
        <v>45</v>
      </c>
      <c r="D21" s="10" t="s">
        <v>4</v>
      </c>
      <c r="E21" s="10">
        <v>2001</v>
      </c>
      <c r="F21" s="2">
        <v>11</v>
      </c>
      <c r="G21" s="10">
        <v>55</v>
      </c>
      <c r="H21" s="12"/>
      <c r="AT21" s="5">
        <v>5</v>
      </c>
      <c r="AU21" s="3" t="s">
        <v>155</v>
      </c>
      <c r="AV21" s="4"/>
      <c r="AW21" s="2"/>
    </row>
    <row r="22" spans="1:50" x14ac:dyDescent="0.2">
      <c r="A22" s="10" t="s">
        <v>145</v>
      </c>
      <c r="B22" s="16" t="s">
        <v>95</v>
      </c>
      <c r="C22" s="16" t="s">
        <v>136</v>
      </c>
      <c r="D22" s="10" t="s">
        <v>4</v>
      </c>
      <c r="E22" s="10">
        <v>1996</v>
      </c>
      <c r="F22" s="2">
        <v>14</v>
      </c>
      <c r="G22" s="10">
        <v>70</v>
      </c>
      <c r="H22" s="10"/>
      <c r="AT22" s="5">
        <v>6</v>
      </c>
      <c r="AU22" s="3" t="s">
        <v>156</v>
      </c>
      <c r="AW22" s="2"/>
    </row>
    <row r="23" spans="1:50" x14ac:dyDescent="0.2">
      <c r="A23" s="10" t="s">
        <v>140</v>
      </c>
      <c r="B23" s="16" t="s">
        <v>100</v>
      </c>
      <c r="C23" s="16" t="s">
        <v>21</v>
      </c>
      <c r="D23" s="10" t="s">
        <v>7</v>
      </c>
      <c r="E23" s="10">
        <v>1998</v>
      </c>
      <c r="F23" s="2">
        <v>53</v>
      </c>
      <c r="G23" s="10">
        <v>265</v>
      </c>
      <c r="AT23" s="5">
        <v>7</v>
      </c>
      <c r="AU23" s="3" t="s">
        <v>157</v>
      </c>
      <c r="AW23" s="2"/>
    </row>
    <row r="24" spans="1:50" x14ac:dyDescent="0.2">
      <c r="A24" s="10" t="s">
        <v>139</v>
      </c>
      <c r="B24" s="16" t="s">
        <v>96</v>
      </c>
      <c r="C24" s="16" t="s">
        <v>5</v>
      </c>
      <c r="D24" s="10" t="s">
        <v>4</v>
      </c>
      <c r="E24" s="10">
        <v>1997</v>
      </c>
      <c r="F24" s="2">
        <v>38</v>
      </c>
      <c r="G24" s="10">
        <v>190</v>
      </c>
      <c r="H24" s="10"/>
      <c r="AT24" s="5">
        <v>8</v>
      </c>
      <c r="AU24" s="3" t="s">
        <v>158</v>
      </c>
      <c r="AW24" s="2"/>
    </row>
    <row r="25" spans="1:50" x14ac:dyDescent="0.2">
      <c r="A25" s="10" t="s">
        <v>141</v>
      </c>
      <c r="B25" s="16" t="s">
        <v>97</v>
      </c>
      <c r="C25" s="16" t="s">
        <v>46</v>
      </c>
      <c r="D25" s="10" t="s">
        <v>7</v>
      </c>
      <c r="E25" s="10">
        <v>1990</v>
      </c>
      <c r="F25" s="2">
        <v>48</v>
      </c>
      <c r="G25" s="10">
        <v>240</v>
      </c>
      <c r="H25" s="10"/>
      <c r="AT25" s="5">
        <v>9</v>
      </c>
      <c r="AU25" s="3" t="s">
        <v>159</v>
      </c>
    </row>
    <row r="26" spans="1:50" x14ac:dyDescent="0.2">
      <c r="A26" s="10" t="s">
        <v>141</v>
      </c>
      <c r="B26" s="16" t="s">
        <v>98</v>
      </c>
      <c r="C26" s="16" t="s">
        <v>14</v>
      </c>
      <c r="D26" s="10" t="s">
        <v>7</v>
      </c>
      <c r="E26" s="10">
        <v>1995</v>
      </c>
      <c r="F26" s="2">
        <v>16</v>
      </c>
      <c r="G26" s="10">
        <v>80</v>
      </c>
      <c r="AT26" s="5">
        <v>10</v>
      </c>
      <c r="AU26" s="3" t="s">
        <v>160</v>
      </c>
    </row>
    <row r="27" spans="1:50" x14ac:dyDescent="0.2">
      <c r="A27" s="10" t="s">
        <v>140</v>
      </c>
      <c r="B27" s="16" t="s">
        <v>99</v>
      </c>
      <c r="C27" s="16" t="s">
        <v>49</v>
      </c>
      <c r="D27" s="10" t="s">
        <v>4</v>
      </c>
      <c r="E27" s="10">
        <v>2002</v>
      </c>
      <c r="F27" s="2">
        <v>38</v>
      </c>
      <c r="G27" s="10">
        <v>190</v>
      </c>
      <c r="H27" s="12"/>
      <c r="AT27" s="5">
        <v>11</v>
      </c>
      <c r="AU27" s="3" t="s">
        <v>161</v>
      </c>
    </row>
    <row r="28" spans="1:50" x14ac:dyDescent="0.2">
      <c r="A28" s="10" t="s">
        <v>139</v>
      </c>
      <c r="B28" s="16" t="s">
        <v>77</v>
      </c>
      <c r="C28" s="16" t="s">
        <v>25</v>
      </c>
      <c r="D28" s="10" t="s">
        <v>4</v>
      </c>
      <c r="E28" s="10">
        <v>1999</v>
      </c>
      <c r="F28" s="2">
        <v>37</v>
      </c>
      <c r="G28" s="10">
        <v>185</v>
      </c>
      <c r="H28" s="12"/>
      <c r="AT28" s="5">
        <v>12</v>
      </c>
      <c r="AU28" s="3" t="s">
        <v>162</v>
      </c>
    </row>
    <row r="29" spans="1:50" x14ac:dyDescent="0.2">
      <c r="A29" s="10" t="s">
        <v>144</v>
      </c>
      <c r="B29" s="16" t="s">
        <v>91</v>
      </c>
      <c r="C29" s="16" t="s">
        <v>47</v>
      </c>
      <c r="D29" s="10" t="s">
        <v>4</v>
      </c>
      <c r="E29" s="10">
        <v>1999</v>
      </c>
      <c r="F29" s="2">
        <v>55</v>
      </c>
      <c r="G29" s="10">
        <v>275</v>
      </c>
    </row>
    <row r="30" spans="1:50" x14ac:dyDescent="0.2">
      <c r="A30" s="10" t="s">
        <v>140</v>
      </c>
      <c r="B30" s="16" t="s">
        <v>101</v>
      </c>
      <c r="C30" s="16" t="s">
        <v>6</v>
      </c>
      <c r="D30" s="10" t="s">
        <v>4</v>
      </c>
      <c r="E30" s="10">
        <v>1993</v>
      </c>
      <c r="F30" s="2">
        <v>50</v>
      </c>
      <c r="G30" s="10">
        <v>250</v>
      </c>
    </row>
    <row r="31" spans="1:50" x14ac:dyDescent="0.2">
      <c r="A31" s="10" t="s">
        <v>140</v>
      </c>
      <c r="B31" s="16" t="s">
        <v>102</v>
      </c>
      <c r="C31" s="16" t="s">
        <v>42</v>
      </c>
      <c r="D31" s="10" t="s">
        <v>7</v>
      </c>
      <c r="E31" s="10">
        <v>1997</v>
      </c>
      <c r="F31" s="2">
        <v>43</v>
      </c>
      <c r="G31" s="10">
        <v>215</v>
      </c>
    </row>
    <row r="32" spans="1:50" x14ac:dyDescent="0.2">
      <c r="A32" s="10" t="s">
        <v>140</v>
      </c>
      <c r="B32" s="16" t="s">
        <v>103</v>
      </c>
      <c r="C32" s="16" t="s">
        <v>46</v>
      </c>
      <c r="D32" s="10" t="s">
        <v>7</v>
      </c>
      <c r="E32" s="10">
        <v>1992</v>
      </c>
      <c r="F32" s="2">
        <v>55</v>
      </c>
      <c r="G32" s="10">
        <v>275</v>
      </c>
    </row>
    <row r="33" spans="1:58" x14ac:dyDescent="0.2">
      <c r="A33" s="10" t="s">
        <v>140</v>
      </c>
      <c r="B33" s="16" t="s">
        <v>104</v>
      </c>
      <c r="C33" s="16" t="s">
        <v>27</v>
      </c>
      <c r="D33" s="10" t="s">
        <v>7</v>
      </c>
      <c r="E33" s="10">
        <v>1999</v>
      </c>
      <c r="F33" s="2">
        <v>24</v>
      </c>
      <c r="G33" s="10">
        <v>120</v>
      </c>
    </row>
    <row r="34" spans="1:58" x14ac:dyDescent="0.2">
      <c r="A34" s="10" t="s">
        <v>140</v>
      </c>
      <c r="B34" s="16" t="s">
        <v>105</v>
      </c>
      <c r="C34" s="16" t="s">
        <v>13</v>
      </c>
      <c r="D34" s="10" t="s">
        <v>4</v>
      </c>
      <c r="E34" s="10">
        <v>1993</v>
      </c>
      <c r="F34" s="2">
        <v>23</v>
      </c>
      <c r="G34" s="10">
        <v>115</v>
      </c>
    </row>
    <row r="35" spans="1:58" x14ac:dyDescent="0.2">
      <c r="A35" s="10" t="s">
        <v>143</v>
      </c>
      <c r="B35" s="16" t="s">
        <v>106</v>
      </c>
      <c r="C35" s="16" t="s">
        <v>15</v>
      </c>
      <c r="D35" s="10" t="s">
        <v>4</v>
      </c>
      <c r="E35" s="10">
        <v>1997</v>
      </c>
      <c r="F35" s="2">
        <v>55</v>
      </c>
      <c r="G35" s="10">
        <v>275</v>
      </c>
      <c r="AT35" s="13" t="s">
        <v>37</v>
      </c>
    </row>
    <row r="36" spans="1:58" x14ac:dyDescent="0.2">
      <c r="A36" s="10" t="s">
        <v>139</v>
      </c>
      <c r="B36" s="16" t="s">
        <v>130</v>
      </c>
      <c r="C36" s="16" t="s">
        <v>19</v>
      </c>
      <c r="D36" s="10" t="s">
        <v>7</v>
      </c>
      <c r="E36" s="10">
        <v>1992</v>
      </c>
      <c r="F36" s="2">
        <v>42</v>
      </c>
      <c r="G36" s="10">
        <v>210</v>
      </c>
      <c r="AT36" s="8">
        <f>COUNTIF($D:$D,AT1)</f>
        <v>52</v>
      </c>
      <c r="AU36" s="8">
        <f>COUNTIF($D:$D,AU1)</f>
        <v>47</v>
      </c>
      <c r="AV36" s="7" t="s">
        <v>137</v>
      </c>
      <c r="AW36" s="8">
        <f t="shared" ref="AW36:AX45" si="0">COUNTIFS($D:$D,AW$1,$A:$A,$AV36)</f>
        <v>0</v>
      </c>
      <c r="AX36" s="8">
        <f t="shared" si="0"/>
        <v>5</v>
      </c>
      <c r="AY36" s="8">
        <f t="shared" ref="AY36:AY45" si="1">COUNTIF(A:A,AV36)</f>
        <v>5</v>
      </c>
      <c r="AZ36" s="8">
        <f t="shared" ref="AZ36:BA45" si="2">SUMIF($A:$A,$AV36,F:F)</f>
        <v>254</v>
      </c>
      <c r="BA36" s="8">
        <f t="shared" si="2"/>
        <v>1270</v>
      </c>
      <c r="BB36" s="9">
        <f t="shared" ref="BB36:BB45" si="3">AVERAGEIF(A:A,AV36,G:G)</f>
        <v>254</v>
      </c>
      <c r="BC36" s="9" t="e">
        <f t="shared" ref="BC36:BD45" si="4">AVERAGEIFS($G:$G,$A:$A,$AV36,$D:$D,BC$1)</f>
        <v>#DIV/0!</v>
      </c>
      <c r="BD36" s="9">
        <f t="shared" si="4"/>
        <v>254</v>
      </c>
      <c r="BE36" s="8">
        <f t="shared" ref="BE36:BE45" si="5">_xlfn.MAXIFS(G:G,A:A,AV36)</f>
        <v>285</v>
      </c>
      <c r="BF36" s="1">
        <f t="shared" ref="BF36:BF45" si="6">_xlfn.MINIFS(G:G,A:A,AV36)</f>
        <v>190</v>
      </c>
    </row>
    <row r="37" spans="1:58" x14ac:dyDescent="0.2">
      <c r="A37" s="10" t="s">
        <v>145</v>
      </c>
      <c r="B37" s="16" t="s">
        <v>132</v>
      </c>
      <c r="C37" s="16" t="s">
        <v>23</v>
      </c>
      <c r="D37" s="10" t="s">
        <v>7</v>
      </c>
      <c r="E37" s="10">
        <v>1998</v>
      </c>
      <c r="F37" s="2">
        <v>21</v>
      </c>
      <c r="G37" s="10">
        <v>105</v>
      </c>
      <c r="AT37" s="2"/>
      <c r="AU37" s="2"/>
      <c r="AV37" s="7" t="s">
        <v>138</v>
      </c>
      <c r="AW37" s="8">
        <f t="shared" si="0"/>
        <v>3</v>
      </c>
      <c r="AX37" s="8">
        <f t="shared" si="0"/>
        <v>4</v>
      </c>
      <c r="AY37" s="8">
        <f t="shared" si="1"/>
        <v>7</v>
      </c>
      <c r="AZ37" s="8">
        <f t="shared" si="2"/>
        <v>279</v>
      </c>
      <c r="BA37" s="8">
        <f t="shared" si="2"/>
        <v>1395</v>
      </c>
      <c r="BB37" s="9">
        <f t="shared" si="3"/>
        <v>199.28571428571428</v>
      </c>
      <c r="BC37" s="9">
        <f t="shared" si="4"/>
        <v>181.66666666666666</v>
      </c>
      <c r="BD37" s="9">
        <f t="shared" si="4"/>
        <v>212.5</v>
      </c>
      <c r="BE37" s="8">
        <f t="shared" si="5"/>
        <v>300</v>
      </c>
      <c r="BF37" s="1">
        <f t="shared" si="6"/>
        <v>40</v>
      </c>
    </row>
    <row r="38" spans="1:58" x14ac:dyDescent="0.2">
      <c r="A38" s="10" t="s">
        <v>145</v>
      </c>
      <c r="B38" s="16" t="s">
        <v>16</v>
      </c>
      <c r="C38" s="16" t="s">
        <v>15</v>
      </c>
      <c r="D38" s="10" t="s">
        <v>4</v>
      </c>
      <c r="E38" s="10">
        <v>1999</v>
      </c>
      <c r="F38" s="2">
        <v>42</v>
      </c>
      <c r="G38" s="10">
        <v>210</v>
      </c>
      <c r="AT38" s="2"/>
      <c r="AU38" s="2"/>
      <c r="AV38" s="7" t="s">
        <v>139</v>
      </c>
      <c r="AW38" s="8">
        <f t="shared" si="0"/>
        <v>5</v>
      </c>
      <c r="AX38" s="8">
        <f t="shared" si="0"/>
        <v>4</v>
      </c>
      <c r="AY38" s="8">
        <f t="shared" si="1"/>
        <v>9</v>
      </c>
      <c r="AZ38" s="8">
        <f t="shared" si="2"/>
        <v>248</v>
      </c>
      <c r="BA38" s="8">
        <f t="shared" si="2"/>
        <v>1240</v>
      </c>
      <c r="BB38" s="9">
        <f t="shared" si="3"/>
        <v>137.77777777777777</v>
      </c>
      <c r="BC38" s="9">
        <f t="shared" si="4"/>
        <v>113</v>
      </c>
      <c r="BD38" s="9">
        <f t="shared" si="4"/>
        <v>168.75</v>
      </c>
      <c r="BE38" s="8">
        <f t="shared" si="5"/>
        <v>300</v>
      </c>
      <c r="BF38" s="1">
        <f t="shared" si="6"/>
        <v>0</v>
      </c>
    </row>
    <row r="39" spans="1:58" x14ac:dyDescent="0.2">
      <c r="A39" s="10" t="s">
        <v>138</v>
      </c>
      <c r="B39" s="16" t="s">
        <v>26</v>
      </c>
      <c r="C39" s="16" t="s">
        <v>48</v>
      </c>
      <c r="D39" s="10" t="s">
        <v>4</v>
      </c>
      <c r="E39" s="10">
        <v>1998</v>
      </c>
      <c r="F39" s="2">
        <v>60</v>
      </c>
      <c r="G39" s="10">
        <v>300</v>
      </c>
      <c r="AT39" s="2"/>
      <c r="AU39" s="2"/>
      <c r="AV39" s="7" t="s">
        <v>145</v>
      </c>
      <c r="AW39" s="8">
        <f t="shared" si="0"/>
        <v>3</v>
      </c>
      <c r="AX39" s="8">
        <f t="shared" si="0"/>
        <v>4</v>
      </c>
      <c r="AY39" s="8">
        <f t="shared" si="1"/>
        <v>7</v>
      </c>
      <c r="AZ39" s="8">
        <f t="shared" si="2"/>
        <v>213</v>
      </c>
      <c r="BA39" s="8">
        <f t="shared" si="2"/>
        <v>1065</v>
      </c>
      <c r="BB39" s="9">
        <f t="shared" si="3"/>
        <v>152.14285714285714</v>
      </c>
      <c r="BC39" s="9">
        <f t="shared" si="4"/>
        <v>146.66666666666666</v>
      </c>
      <c r="BD39" s="9">
        <f t="shared" si="4"/>
        <v>156.25</v>
      </c>
      <c r="BE39" s="8">
        <f t="shared" si="5"/>
        <v>215</v>
      </c>
      <c r="BF39" s="1">
        <f t="shared" si="6"/>
        <v>70</v>
      </c>
    </row>
    <row r="40" spans="1:58" x14ac:dyDescent="0.2">
      <c r="A40" s="10" t="s">
        <v>138</v>
      </c>
      <c r="B40" s="16" t="s">
        <v>133</v>
      </c>
      <c r="C40" s="16" t="s">
        <v>47</v>
      </c>
      <c r="D40" s="10" t="s">
        <v>4</v>
      </c>
      <c r="E40" s="10">
        <v>1988</v>
      </c>
      <c r="F40" s="2">
        <v>58</v>
      </c>
      <c r="G40" s="10">
        <v>290</v>
      </c>
      <c r="AT40" s="2"/>
      <c r="AU40" s="2"/>
      <c r="AV40" s="7" t="s">
        <v>141</v>
      </c>
      <c r="AW40" s="8">
        <f t="shared" si="0"/>
        <v>2</v>
      </c>
      <c r="AX40" s="8">
        <f t="shared" si="0"/>
        <v>1</v>
      </c>
      <c r="AY40" s="8">
        <f t="shared" si="1"/>
        <v>3</v>
      </c>
      <c r="AZ40" s="8">
        <f t="shared" si="2"/>
        <v>80</v>
      </c>
      <c r="BA40" s="8">
        <f t="shared" si="2"/>
        <v>400</v>
      </c>
      <c r="BB40" s="9">
        <f t="shared" si="3"/>
        <v>133.33333333333334</v>
      </c>
      <c r="BC40" s="9">
        <f t="shared" si="4"/>
        <v>160</v>
      </c>
      <c r="BD40" s="9">
        <f t="shared" si="4"/>
        <v>80</v>
      </c>
      <c r="BE40" s="8">
        <f t="shared" si="5"/>
        <v>240</v>
      </c>
      <c r="BF40" s="1">
        <f t="shared" si="6"/>
        <v>80</v>
      </c>
    </row>
    <row r="41" spans="1:58" x14ac:dyDescent="0.2">
      <c r="A41" s="10" t="s">
        <v>137</v>
      </c>
      <c r="B41" s="16" t="s">
        <v>134</v>
      </c>
      <c r="C41" s="16" t="s">
        <v>13</v>
      </c>
      <c r="D41" s="10" t="s">
        <v>4</v>
      </c>
      <c r="E41" s="10">
        <v>1990</v>
      </c>
      <c r="F41" s="2">
        <v>57</v>
      </c>
      <c r="G41" s="10">
        <v>285</v>
      </c>
      <c r="AT41" s="2"/>
      <c r="AU41" s="2"/>
      <c r="AV41" s="7" t="s">
        <v>142</v>
      </c>
      <c r="AW41" s="8">
        <f t="shared" si="0"/>
        <v>4</v>
      </c>
      <c r="AX41" s="8">
        <f t="shared" si="0"/>
        <v>9</v>
      </c>
      <c r="AY41" s="8">
        <f t="shared" si="1"/>
        <v>13</v>
      </c>
      <c r="AZ41" s="8">
        <f t="shared" si="2"/>
        <v>368</v>
      </c>
      <c r="BA41" s="8">
        <f t="shared" si="2"/>
        <v>1840</v>
      </c>
      <c r="BB41" s="9">
        <f t="shared" si="3"/>
        <v>141.53846153846155</v>
      </c>
      <c r="BC41" s="9">
        <f t="shared" si="4"/>
        <v>182.5</v>
      </c>
      <c r="BD41" s="9">
        <f t="shared" si="4"/>
        <v>123.33333333333333</v>
      </c>
      <c r="BE41" s="8">
        <f t="shared" si="5"/>
        <v>275</v>
      </c>
      <c r="BF41" s="1">
        <f t="shared" si="6"/>
        <v>50</v>
      </c>
    </row>
    <row r="42" spans="1:58" x14ac:dyDescent="0.2">
      <c r="A42" s="10" t="s">
        <v>137</v>
      </c>
      <c r="B42" s="16" t="s">
        <v>16</v>
      </c>
      <c r="C42" s="16" t="s">
        <v>51</v>
      </c>
      <c r="D42" s="10" t="s">
        <v>4</v>
      </c>
      <c r="E42" s="10">
        <v>2000</v>
      </c>
      <c r="F42" s="2">
        <v>54</v>
      </c>
      <c r="G42" s="10">
        <v>270</v>
      </c>
      <c r="AT42" s="2"/>
      <c r="AU42" s="2"/>
      <c r="AV42" s="7" t="s">
        <v>140</v>
      </c>
      <c r="AW42" s="8">
        <f t="shared" si="0"/>
        <v>29</v>
      </c>
      <c r="AX42" s="8">
        <f t="shared" si="0"/>
        <v>6</v>
      </c>
      <c r="AY42" s="8">
        <f t="shared" si="1"/>
        <v>35</v>
      </c>
      <c r="AZ42" s="8">
        <f t="shared" si="2"/>
        <v>998</v>
      </c>
      <c r="BA42" s="8">
        <f t="shared" si="2"/>
        <v>4990</v>
      </c>
      <c r="BB42" s="9">
        <f t="shared" si="3"/>
        <v>142.57142857142858</v>
      </c>
      <c r="BC42" s="9">
        <f t="shared" si="4"/>
        <v>134.13793103448276</v>
      </c>
      <c r="BD42" s="9">
        <f t="shared" si="4"/>
        <v>183.33333333333334</v>
      </c>
      <c r="BE42" s="8">
        <f t="shared" si="5"/>
        <v>275</v>
      </c>
      <c r="BF42" s="1">
        <f t="shared" si="6"/>
        <v>20</v>
      </c>
    </row>
    <row r="43" spans="1:58" x14ac:dyDescent="0.2">
      <c r="A43" s="10" t="s">
        <v>139</v>
      </c>
      <c r="B43" s="16" t="s">
        <v>79</v>
      </c>
      <c r="C43" s="16" t="s">
        <v>15</v>
      </c>
      <c r="D43" s="10" t="s">
        <v>4</v>
      </c>
      <c r="E43" s="10">
        <v>1990</v>
      </c>
      <c r="F43" s="2">
        <v>0</v>
      </c>
      <c r="G43" s="10">
        <v>0</v>
      </c>
      <c r="AT43" s="2"/>
      <c r="AU43" s="2"/>
      <c r="AV43" s="7" t="s">
        <v>8</v>
      </c>
      <c r="AW43" s="8">
        <f t="shared" si="0"/>
        <v>1</v>
      </c>
      <c r="AX43" s="8">
        <f t="shared" si="0"/>
        <v>3</v>
      </c>
      <c r="AY43" s="8">
        <f t="shared" si="1"/>
        <v>4</v>
      </c>
      <c r="AZ43" s="8">
        <f t="shared" si="2"/>
        <v>127</v>
      </c>
      <c r="BA43" s="8">
        <f t="shared" si="2"/>
        <v>635</v>
      </c>
      <c r="BB43" s="9">
        <f t="shared" si="3"/>
        <v>158.75</v>
      </c>
      <c r="BC43" s="9">
        <f t="shared" si="4"/>
        <v>125</v>
      </c>
      <c r="BD43" s="9">
        <f t="shared" si="4"/>
        <v>170</v>
      </c>
      <c r="BE43" s="8">
        <f t="shared" si="5"/>
        <v>235</v>
      </c>
      <c r="BF43" s="1">
        <f t="shared" si="6"/>
        <v>70</v>
      </c>
    </row>
    <row r="44" spans="1:58" x14ac:dyDescent="0.2">
      <c r="A44" s="10" t="s">
        <v>143</v>
      </c>
      <c r="B44" s="16" t="s">
        <v>105</v>
      </c>
      <c r="C44" s="16" t="s">
        <v>50</v>
      </c>
      <c r="D44" s="10" t="s">
        <v>4</v>
      </c>
      <c r="E44" s="10">
        <v>1998</v>
      </c>
      <c r="F44" s="2">
        <v>24</v>
      </c>
      <c r="G44" s="10">
        <v>120</v>
      </c>
      <c r="AV44" s="7" t="s">
        <v>144</v>
      </c>
      <c r="AW44" s="8">
        <f t="shared" si="0"/>
        <v>1</v>
      </c>
      <c r="AX44" s="8">
        <f t="shared" si="0"/>
        <v>5</v>
      </c>
      <c r="AY44" s="8">
        <f t="shared" si="1"/>
        <v>6</v>
      </c>
      <c r="AZ44" s="8">
        <f t="shared" si="2"/>
        <v>198</v>
      </c>
      <c r="BA44" s="8">
        <f t="shared" si="2"/>
        <v>990</v>
      </c>
      <c r="BB44" s="9">
        <f t="shared" si="3"/>
        <v>165</v>
      </c>
      <c r="BC44" s="9">
        <f t="shared" si="4"/>
        <v>160</v>
      </c>
      <c r="BD44" s="9">
        <f t="shared" si="4"/>
        <v>166</v>
      </c>
      <c r="BE44" s="8">
        <f t="shared" si="5"/>
        <v>275</v>
      </c>
      <c r="BF44" s="1">
        <f t="shared" si="6"/>
        <v>55</v>
      </c>
    </row>
    <row r="45" spans="1:58" x14ac:dyDescent="0.2">
      <c r="A45" s="10" t="s">
        <v>145</v>
      </c>
      <c r="B45" s="16" t="s">
        <v>106</v>
      </c>
      <c r="C45" s="16" t="s">
        <v>51</v>
      </c>
      <c r="D45" s="10" t="s">
        <v>4</v>
      </c>
      <c r="E45" s="10">
        <v>1990</v>
      </c>
      <c r="F45" s="2">
        <v>41</v>
      </c>
      <c r="G45" s="10">
        <v>205</v>
      </c>
      <c r="AV45" s="7" t="s">
        <v>143</v>
      </c>
      <c r="AW45" s="8">
        <f t="shared" si="0"/>
        <v>4</v>
      </c>
      <c r="AX45" s="8">
        <f t="shared" si="0"/>
        <v>6</v>
      </c>
      <c r="AY45" s="8">
        <f t="shared" si="1"/>
        <v>10</v>
      </c>
      <c r="AZ45" s="8">
        <f t="shared" si="2"/>
        <v>310</v>
      </c>
      <c r="BA45" s="8">
        <f t="shared" si="2"/>
        <v>1550</v>
      </c>
      <c r="BB45" s="9">
        <f t="shared" si="3"/>
        <v>155</v>
      </c>
      <c r="BC45" s="9">
        <f t="shared" si="4"/>
        <v>143.75</v>
      </c>
      <c r="BD45" s="9">
        <f t="shared" si="4"/>
        <v>162.5</v>
      </c>
      <c r="BE45" s="8">
        <f t="shared" si="5"/>
        <v>280</v>
      </c>
      <c r="BF45" s="1">
        <f t="shared" si="6"/>
        <v>10</v>
      </c>
    </row>
    <row r="46" spans="1:58" x14ac:dyDescent="0.2">
      <c r="A46" s="10" t="s">
        <v>145</v>
      </c>
      <c r="B46" s="16" t="s">
        <v>107</v>
      </c>
      <c r="C46" s="16" t="s">
        <v>36</v>
      </c>
      <c r="D46" s="10" t="s">
        <v>4</v>
      </c>
      <c r="E46" s="10">
        <v>1996</v>
      </c>
      <c r="F46" s="2">
        <v>28</v>
      </c>
      <c r="G46" s="10">
        <v>140</v>
      </c>
    </row>
    <row r="47" spans="1:58" x14ac:dyDescent="0.2">
      <c r="A47" s="10" t="s">
        <v>140</v>
      </c>
      <c r="B47" s="16" t="s">
        <v>108</v>
      </c>
      <c r="C47" s="16" t="s">
        <v>13</v>
      </c>
      <c r="D47" s="10" t="s">
        <v>4</v>
      </c>
      <c r="E47" s="10">
        <v>1993</v>
      </c>
      <c r="F47" s="2">
        <v>39</v>
      </c>
      <c r="G47" s="10">
        <v>195</v>
      </c>
    </row>
    <row r="48" spans="1:58" x14ac:dyDescent="0.2">
      <c r="A48" s="10" t="s">
        <v>140</v>
      </c>
      <c r="B48" s="16" t="s">
        <v>16</v>
      </c>
      <c r="C48" s="16" t="s">
        <v>52</v>
      </c>
      <c r="D48" s="10" t="s">
        <v>4</v>
      </c>
      <c r="E48" s="10">
        <v>2001</v>
      </c>
      <c r="F48" s="2">
        <v>40</v>
      </c>
      <c r="G48" s="10">
        <v>200</v>
      </c>
    </row>
    <row r="49" spans="1:7" x14ac:dyDescent="0.2">
      <c r="A49" s="10" t="s">
        <v>140</v>
      </c>
      <c r="B49" s="16" t="s">
        <v>109</v>
      </c>
      <c r="C49" s="16" t="s">
        <v>53</v>
      </c>
      <c r="D49" s="10" t="s">
        <v>7</v>
      </c>
      <c r="E49" s="10">
        <v>1996</v>
      </c>
      <c r="F49" s="2">
        <v>14</v>
      </c>
      <c r="G49" s="10">
        <v>70</v>
      </c>
    </row>
    <row r="50" spans="1:7" x14ac:dyDescent="0.2">
      <c r="A50" s="10" t="s">
        <v>143</v>
      </c>
      <c r="B50" s="16" t="s">
        <v>77</v>
      </c>
      <c r="C50" s="16" t="s">
        <v>15</v>
      </c>
      <c r="D50" s="10" t="s">
        <v>4</v>
      </c>
      <c r="E50" s="10">
        <v>1998</v>
      </c>
      <c r="F50" s="2">
        <v>56</v>
      </c>
      <c r="G50" s="10">
        <v>280</v>
      </c>
    </row>
    <row r="51" spans="1:7" x14ac:dyDescent="0.2">
      <c r="A51" s="10" t="s">
        <v>143</v>
      </c>
      <c r="B51" s="16" t="s">
        <v>110</v>
      </c>
      <c r="C51" s="16" t="s">
        <v>14</v>
      </c>
      <c r="D51" s="10" t="s">
        <v>7</v>
      </c>
      <c r="E51" s="10">
        <v>1997</v>
      </c>
      <c r="F51" s="2">
        <v>49</v>
      </c>
      <c r="G51" s="10">
        <v>245</v>
      </c>
    </row>
    <row r="52" spans="1:7" x14ac:dyDescent="0.2">
      <c r="A52" s="10" t="s">
        <v>143</v>
      </c>
      <c r="B52" s="16" t="s">
        <v>16</v>
      </c>
      <c r="C52" s="16" t="s">
        <v>10</v>
      </c>
      <c r="D52" s="10" t="s">
        <v>7</v>
      </c>
      <c r="E52" s="10">
        <v>1990</v>
      </c>
      <c r="F52" s="2">
        <v>2</v>
      </c>
      <c r="G52" s="10">
        <v>10</v>
      </c>
    </row>
    <row r="53" spans="1:7" x14ac:dyDescent="0.2">
      <c r="A53" s="10" t="s">
        <v>140</v>
      </c>
      <c r="B53" s="16" t="s">
        <v>26</v>
      </c>
      <c r="C53" s="16" t="s">
        <v>54</v>
      </c>
      <c r="D53" s="10" t="s">
        <v>7</v>
      </c>
      <c r="E53" s="10">
        <v>1976</v>
      </c>
      <c r="F53" s="2">
        <v>40</v>
      </c>
      <c r="G53" s="10">
        <v>200</v>
      </c>
    </row>
    <row r="54" spans="1:7" x14ac:dyDescent="0.2">
      <c r="A54" s="10" t="s">
        <v>140</v>
      </c>
      <c r="B54" s="16" t="s">
        <v>16</v>
      </c>
      <c r="C54" s="16" t="s">
        <v>55</v>
      </c>
      <c r="D54" s="10" t="s">
        <v>7</v>
      </c>
      <c r="E54" s="10">
        <v>2002</v>
      </c>
      <c r="F54" s="2">
        <v>7</v>
      </c>
      <c r="G54" s="10">
        <v>35</v>
      </c>
    </row>
    <row r="55" spans="1:7" x14ac:dyDescent="0.2">
      <c r="A55" s="10" t="s">
        <v>140</v>
      </c>
      <c r="B55" s="17" t="s">
        <v>69</v>
      </c>
      <c r="C55" s="16" t="s">
        <v>56</v>
      </c>
      <c r="D55" s="10" t="s">
        <v>7</v>
      </c>
      <c r="E55" s="10">
        <v>1999</v>
      </c>
      <c r="F55" s="2">
        <v>27</v>
      </c>
      <c r="G55" s="10">
        <v>135</v>
      </c>
    </row>
    <row r="56" spans="1:7" x14ac:dyDescent="0.2">
      <c r="A56" s="10" t="s">
        <v>140</v>
      </c>
      <c r="B56" s="16" t="s">
        <v>79</v>
      </c>
      <c r="C56" s="16" t="s">
        <v>10</v>
      </c>
      <c r="D56" s="10" t="s">
        <v>7</v>
      </c>
      <c r="E56" s="10">
        <v>1993</v>
      </c>
      <c r="F56" s="2">
        <v>31</v>
      </c>
      <c r="G56" s="10">
        <v>155</v>
      </c>
    </row>
    <row r="57" spans="1:7" x14ac:dyDescent="0.2">
      <c r="A57" s="10" t="s">
        <v>142</v>
      </c>
      <c r="B57" s="17" t="s">
        <v>66</v>
      </c>
      <c r="C57" s="16" t="s">
        <v>44</v>
      </c>
      <c r="D57" s="10" t="s">
        <v>4</v>
      </c>
      <c r="E57" s="10">
        <v>1999</v>
      </c>
      <c r="F57" s="2">
        <v>15</v>
      </c>
      <c r="G57" s="10">
        <v>75</v>
      </c>
    </row>
    <row r="58" spans="1:7" x14ac:dyDescent="0.2">
      <c r="A58" s="10" t="s">
        <v>142</v>
      </c>
      <c r="B58" s="16" t="s">
        <v>111</v>
      </c>
      <c r="C58" s="16" t="s">
        <v>21</v>
      </c>
      <c r="D58" s="10" t="s">
        <v>7</v>
      </c>
      <c r="E58" s="10">
        <v>1999</v>
      </c>
      <c r="F58" s="2">
        <v>18</v>
      </c>
      <c r="G58" s="10">
        <v>90</v>
      </c>
    </row>
    <row r="59" spans="1:7" x14ac:dyDescent="0.2">
      <c r="A59" s="10" t="s">
        <v>138</v>
      </c>
      <c r="B59" s="16" t="s">
        <v>91</v>
      </c>
      <c r="C59" s="16" t="s">
        <v>41</v>
      </c>
      <c r="D59" s="10" t="s">
        <v>4</v>
      </c>
      <c r="E59" s="10">
        <v>1991</v>
      </c>
      <c r="F59" s="2">
        <v>17</v>
      </c>
      <c r="G59" s="10">
        <v>85</v>
      </c>
    </row>
    <row r="60" spans="1:7" x14ac:dyDescent="0.2">
      <c r="A60" s="10" t="s">
        <v>137</v>
      </c>
      <c r="B60" s="16" t="s">
        <v>112</v>
      </c>
      <c r="C60" s="16" t="s">
        <v>60</v>
      </c>
      <c r="D60" s="10" t="s">
        <v>4</v>
      </c>
      <c r="E60" s="10">
        <v>1999</v>
      </c>
      <c r="F60" s="2">
        <v>38</v>
      </c>
      <c r="G60" s="10">
        <v>190</v>
      </c>
    </row>
    <row r="61" spans="1:7" x14ac:dyDescent="0.2">
      <c r="A61" s="10" t="s">
        <v>140</v>
      </c>
      <c r="B61" s="16" t="s">
        <v>132</v>
      </c>
      <c r="C61" s="16" t="s">
        <v>12</v>
      </c>
      <c r="D61" s="10" t="s">
        <v>7</v>
      </c>
      <c r="E61" s="10">
        <v>1993</v>
      </c>
      <c r="F61" s="2">
        <v>7</v>
      </c>
      <c r="G61" s="10">
        <v>35</v>
      </c>
    </row>
    <row r="62" spans="1:7" x14ac:dyDescent="0.2">
      <c r="A62" s="10" t="s">
        <v>142</v>
      </c>
      <c r="B62" s="16" t="s">
        <v>113</v>
      </c>
      <c r="C62" s="16" t="s">
        <v>57</v>
      </c>
      <c r="D62" s="10" t="s">
        <v>4</v>
      </c>
      <c r="E62" s="10">
        <v>1997</v>
      </c>
      <c r="F62" s="2">
        <v>31</v>
      </c>
      <c r="G62" s="10">
        <v>155</v>
      </c>
    </row>
    <row r="63" spans="1:7" x14ac:dyDescent="0.2">
      <c r="A63" s="10" t="s">
        <v>142</v>
      </c>
      <c r="B63" s="16" t="s">
        <v>114</v>
      </c>
      <c r="C63" s="16" t="s">
        <v>58</v>
      </c>
      <c r="D63" s="10" t="s">
        <v>4</v>
      </c>
      <c r="E63" s="10">
        <v>1990</v>
      </c>
      <c r="F63" s="2">
        <v>10</v>
      </c>
      <c r="G63" s="10">
        <v>50</v>
      </c>
    </row>
    <row r="64" spans="1:7" x14ac:dyDescent="0.2">
      <c r="A64" s="10" t="s">
        <v>140</v>
      </c>
      <c r="B64" s="17" t="s">
        <v>66</v>
      </c>
      <c r="C64" s="16" t="s">
        <v>11</v>
      </c>
      <c r="D64" s="10" t="s">
        <v>7</v>
      </c>
      <c r="E64" s="10">
        <v>1982</v>
      </c>
      <c r="F64" s="2">
        <v>31</v>
      </c>
      <c r="G64" s="10">
        <v>155</v>
      </c>
    </row>
    <row r="65" spans="1:7" x14ac:dyDescent="0.2">
      <c r="A65" s="10" t="s">
        <v>140</v>
      </c>
      <c r="B65" s="16" t="s">
        <v>16</v>
      </c>
      <c r="C65" s="16" t="s">
        <v>17</v>
      </c>
      <c r="D65" s="10" t="s">
        <v>7</v>
      </c>
      <c r="E65" s="10">
        <v>1994</v>
      </c>
      <c r="F65" s="2">
        <v>11</v>
      </c>
      <c r="G65" s="10">
        <v>55</v>
      </c>
    </row>
    <row r="66" spans="1:7" x14ac:dyDescent="0.2">
      <c r="A66" s="10" t="s">
        <v>142</v>
      </c>
      <c r="B66" s="16" t="s">
        <v>115</v>
      </c>
      <c r="C66" s="16" t="s">
        <v>12</v>
      </c>
      <c r="D66" s="10" t="s">
        <v>7</v>
      </c>
      <c r="E66" s="10">
        <v>1996</v>
      </c>
      <c r="F66" s="2">
        <v>48</v>
      </c>
      <c r="G66" s="10">
        <v>240</v>
      </c>
    </row>
    <row r="67" spans="1:7" x14ac:dyDescent="0.2">
      <c r="A67" s="10" t="s">
        <v>139</v>
      </c>
      <c r="B67" s="16" t="s">
        <v>116</v>
      </c>
      <c r="C67" s="16" t="s">
        <v>21</v>
      </c>
      <c r="D67" s="10" t="s">
        <v>7</v>
      </c>
      <c r="E67" s="10">
        <v>2000</v>
      </c>
      <c r="F67" s="2">
        <v>10</v>
      </c>
      <c r="G67" s="10">
        <v>50</v>
      </c>
    </row>
    <row r="68" spans="1:7" x14ac:dyDescent="0.2">
      <c r="A68" s="10" t="s">
        <v>142</v>
      </c>
      <c r="B68" s="17" t="s">
        <v>69</v>
      </c>
      <c r="C68" s="16" t="s">
        <v>64</v>
      </c>
      <c r="D68" s="10" t="s">
        <v>4</v>
      </c>
      <c r="E68" s="10">
        <v>1994</v>
      </c>
      <c r="F68" s="2">
        <v>15</v>
      </c>
      <c r="G68" s="10">
        <v>75</v>
      </c>
    </row>
    <row r="69" spans="1:7" x14ac:dyDescent="0.2">
      <c r="A69" s="10" t="s">
        <v>142</v>
      </c>
      <c r="B69" s="17" t="s">
        <v>16</v>
      </c>
      <c r="C69" s="17" t="s">
        <v>65</v>
      </c>
      <c r="D69" s="10" t="s">
        <v>4</v>
      </c>
      <c r="E69" s="10">
        <v>1991</v>
      </c>
      <c r="F69" s="2">
        <v>28</v>
      </c>
      <c r="G69" s="10">
        <v>140</v>
      </c>
    </row>
    <row r="70" spans="1:7" x14ac:dyDescent="0.2">
      <c r="A70" s="10" t="s">
        <v>140</v>
      </c>
      <c r="B70" s="17" t="s">
        <v>66</v>
      </c>
      <c r="C70" s="17" t="s">
        <v>67</v>
      </c>
      <c r="D70" s="10" t="s">
        <v>7</v>
      </c>
      <c r="E70" s="10">
        <v>1994</v>
      </c>
      <c r="F70" s="2">
        <v>50</v>
      </c>
      <c r="G70" s="10">
        <v>250</v>
      </c>
    </row>
    <row r="71" spans="1:7" x14ac:dyDescent="0.2">
      <c r="A71" s="10" t="s">
        <v>140</v>
      </c>
      <c r="B71" s="17" t="s">
        <v>68</v>
      </c>
      <c r="C71" s="17" t="s">
        <v>9</v>
      </c>
      <c r="D71" s="10" t="s">
        <v>7</v>
      </c>
      <c r="E71" s="10">
        <v>1992</v>
      </c>
      <c r="F71" s="2">
        <v>31</v>
      </c>
      <c r="G71" s="10">
        <v>155</v>
      </c>
    </row>
    <row r="72" spans="1:7" x14ac:dyDescent="0.2">
      <c r="A72" s="10" t="s">
        <v>140</v>
      </c>
      <c r="B72" s="17" t="s">
        <v>69</v>
      </c>
      <c r="C72" s="17" t="s">
        <v>54</v>
      </c>
      <c r="D72" s="10" t="s">
        <v>7</v>
      </c>
      <c r="E72" s="10">
        <v>1999</v>
      </c>
      <c r="F72" s="2">
        <v>10</v>
      </c>
      <c r="G72" s="10">
        <v>50</v>
      </c>
    </row>
    <row r="73" spans="1:7" x14ac:dyDescent="0.2">
      <c r="A73" s="10" t="s">
        <v>142</v>
      </c>
      <c r="B73" s="17" t="s">
        <v>70</v>
      </c>
      <c r="C73" s="17" t="s">
        <v>42</v>
      </c>
      <c r="D73" s="10" t="s">
        <v>7</v>
      </c>
      <c r="E73" s="10">
        <v>1996</v>
      </c>
      <c r="F73" s="2">
        <v>26</v>
      </c>
      <c r="G73" s="10">
        <v>130</v>
      </c>
    </row>
    <row r="74" spans="1:7" x14ac:dyDescent="0.2">
      <c r="A74" s="10" t="s">
        <v>143</v>
      </c>
      <c r="B74" s="17" t="s">
        <v>71</v>
      </c>
      <c r="C74" s="17" t="s">
        <v>72</v>
      </c>
      <c r="D74" s="10" t="s">
        <v>4</v>
      </c>
      <c r="E74" s="10">
        <v>1997</v>
      </c>
      <c r="F74" s="2">
        <v>4</v>
      </c>
      <c r="G74" s="10">
        <v>20</v>
      </c>
    </row>
    <row r="75" spans="1:7" x14ac:dyDescent="0.2">
      <c r="A75" s="10" t="s">
        <v>143</v>
      </c>
      <c r="B75" s="17" t="s">
        <v>73</v>
      </c>
      <c r="C75" s="17" t="s">
        <v>74</v>
      </c>
      <c r="D75" s="10" t="s">
        <v>4</v>
      </c>
      <c r="E75" s="10">
        <v>1992</v>
      </c>
      <c r="F75" s="2">
        <v>25</v>
      </c>
      <c r="G75" s="10">
        <v>125</v>
      </c>
    </row>
    <row r="76" spans="1:7" x14ac:dyDescent="0.2">
      <c r="A76" s="10" t="s">
        <v>139</v>
      </c>
      <c r="B76" s="17" t="s">
        <v>75</v>
      </c>
      <c r="C76" s="17" t="s">
        <v>76</v>
      </c>
      <c r="D76" s="10" t="s">
        <v>7</v>
      </c>
      <c r="E76" s="10">
        <v>1998</v>
      </c>
      <c r="F76" s="2">
        <v>41</v>
      </c>
      <c r="G76" s="10">
        <v>205</v>
      </c>
    </row>
    <row r="77" spans="1:7" x14ac:dyDescent="0.2">
      <c r="A77" s="10" t="s">
        <v>139</v>
      </c>
      <c r="B77" s="17" t="s">
        <v>77</v>
      </c>
      <c r="C77" s="17" t="s">
        <v>9</v>
      </c>
      <c r="D77" s="10" t="s">
        <v>7</v>
      </c>
      <c r="E77" s="10">
        <v>1999</v>
      </c>
      <c r="F77" s="2">
        <v>13</v>
      </c>
      <c r="G77" s="10">
        <v>65</v>
      </c>
    </row>
    <row r="78" spans="1:7" x14ac:dyDescent="0.2">
      <c r="A78" s="10" t="s">
        <v>140</v>
      </c>
      <c r="B78" s="16" t="s">
        <v>78</v>
      </c>
      <c r="C78" s="16" t="s">
        <v>81</v>
      </c>
      <c r="D78" s="10" t="s">
        <v>7</v>
      </c>
      <c r="E78" s="10">
        <v>1998</v>
      </c>
      <c r="F78" s="2">
        <v>18</v>
      </c>
      <c r="G78" s="10">
        <v>90</v>
      </c>
    </row>
    <row r="79" spans="1:7" x14ac:dyDescent="0.2">
      <c r="A79" s="10" t="s">
        <v>137</v>
      </c>
      <c r="B79" s="17" t="s">
        <v>75</v>
      </c>
      <c r="C79" s="16" t="s">
        <v>57</v>
      </c>
      <c r="D79" s="10" t="s">
        <v>4</v>
      </c>
      <c r="E79" s="10">
        <v>1988</v>
      </c>
      <c r="F79" s="2">
        <v>53</v>
      </c>
      <c r="G79" s="10">
        <v>265</v>
      </c>
    </row>
    <row r="80" spans="1:7" x14ac:dyDescent="0.2">
      <c r="A80" s="10" t="s">
        <v>138</v>
      </c>
      <c r="B80" s="16" t="s">
        <v>117</v>
      </c>
      <c r="C80" s="16" t="s">
        <v>24</v>
      </c>
      <c r="D80" s="10" t="s">
        <v>4</v>
      </c>
      <c r="E80" s="10">
        <v>1998</v>
      </c>
      <c r="F80" s="2">
        <v>35</v>
      </c>
      <c r="G80" s="10">
        <v>175</v>
      </c>
    </row>
    <row r="81" spans="1:7" x14ac:dyDescent="0.2">
      <c r="A81" s="10" t="s">
        <v>140</v>
      </c>
      <c r="B81" s="16" t="s">
        <v>105</v>
      </c>
      <c r="C81" s="16" t="s">
        <v>22</v>
      </c>
      <c r="D81" s="10" t="s">
        <v>7</v>
      </c>
      <c r="E81" s="10">
        <v>2000</v>
      </c>
      <c r="F81" s="2">
        <v>40</v>
      </c>
      <c r="G81" s="10">
        <v>200</v>
      </c>
    </row>
    <row r="82" spans="1:7" x14ac:dyDescent="0.2">
      <c r="A82" s="10" t="s">
        <v>140</v>
      </c>
      <c r="B82" s="16" t="s">
        <v>131</v>
      </c>
      <c r="C82" s="16" t="s">
        <v>11</v>
      </c>
      <c r="D82" s="10" t="s">
        <v>7</v>
      </c>
      <c r="E82" s="10">
        <v>1987</v>
      </c>
      <c r="F82" s="2">
        <v>40</v>
      </c>
      <c r="G82" s="10">
        <v>200</v>
      </c>
    </row>
    <row r="83" spans="1:7" x14ac:dyDescent="0.2">
      <c r="A83" s="10" t="s">
        <v>142</v>
      </c>
      <c r="B83" s="16" t="s">
        <v>118</v>
      </c>
      <c r="C83" s="16" t="s">
        <v>15</v>
      </c>
      <c r="D83" s="10" t="s">
        <v>4</v>
      </c>
      <c r="E83" s="10">
        <v>1990</v>
      </c>
      <c r="F83" s="2">
        <v>11</v>
      </c>
      <c r="G83" s="10">
        <v>55</v>
      </c>
    </row>
    <row r="84" spans="1:7" x14ac:dyDescent="0.2">
      <c r="A84" s="10" t="s">
        <v>142</v>
      </c>
      <c r="B84" s="16" t="s">
        <v>119</v>
      </c>
      <c r="C84" s="16" t="s">
        <v>22</v>
      </c>
      <c r="D84" s="10" t="s">
        <v>7</v>
      </c>
      <c r="E84" s="10">
        <v>2000</v>
      </c>
      <c r="F84" s="2">
        <v>54</v>
      </c>
      <c r="G84" s="10">
        <v>270</v>
      </c>
    </row>
    <row r="85" spans="1:7" x14ac:dyDescent="0.2">
      <c r="A85" s="10" t="s">
        <v>140</v>
      </c>
      <c r="B85" s="16" t="s">
        <v>85</v>
      </c>
      <c r="C85" s="16" t="s">
        <v>59</v>
      </c>
      <c r="D85" s="10" t="s">
        <v>7</v>
      </c>
      <c r="E85" s="10">
        <v>1997</v>
      </c>
      <c r="F85" s="2">
        <v>20</v>
      </c>
      <c r="G85" s="10">
        <v>100</v>
      </c>
    </row>
    <row r="86" spans="1:7" x14ac:dyDescent="0.2">
      <c r="A86" s="10" t="s">
        <v>140</v>
      </c>
      <c r="B86" s="16" t="s">
        <v>120</v>
      </c>
      <c r="C86" s="16" t="s">
        <v>10</v>
      </c>
      <c r="D86" s="10" t="s">
        <v>7</v>
      </c>
      <c r="E86" s="10">
        <v>1981</v>
      </c>
      <c r="F86" s="2">
        <v>52</v>
      </c>
      <c r="G86" s="10">
        <v>260</v>
      </c>
    </row>
    <row r="87" spans="1:7" x14ac:dyDescent="0.2">
      <c r="A87" s="10" t="s">
        <v>8</v>
      </c>
      <c r="B87" s="16" t="s">
        <v>121</v>
      </c>
      <c r="C87" s="16" t="s">
        <v>44</v>
      </c>
      <c r="D87" s="10" t="s">
        <v>4</v>
      </c>
      <c r="E87" s="10">
        <v>1992</v>
      </c>
      <c r="F87" s="2">
        <v>14</v>
      </c>
      <c r="G87" s="10">
        <v>70</v>
      </c>
    </row>
    <row r="88" spans="1:7" x14ac:dyDescent="0.2">
      <c r="A88" s="10" t="s">
        <v>8</v>
      </c>
      <c r="B88" s="16" t="s">
        <v>122</v>
      </c>
      <c r="C88" s="16" t="s">
        <v>21</v>
      </c>
      <c r="D88" s="10" t="s">
        <v>7</v>
      </c>
      <c r="E88" s="10">
        <v>1986</v>
      </c>
      <c r="F88" s="2">
        <v>25</v>
      </c>
      <c r="G88" s="10">
        <v>125</v>
      </c>
    </row>
    <row r="89" spans="1:7" x14ac:dyDescent="0.2">
      <c r="A89" s="10" t="s">
        <v>144</v>
      </c>
      <c r="B89" s="16" t="s">
        <v>123</v>
      </c>
      <c r="C89" s="16" t="s">
        <v>41</v>
      </c>
      <c r="D89" s="10" t="s">
        <v>4</v>
      </c>
      <c r="E89" s="10">
        <v>1988</v>
      </c>
      <c r="F89" s="2">
        <v>42</v>
      </c>
      <c r="G89" s="10">
        <v>210</v>
      </c>
    </row>
    <row r="90" spans="1:7" x14ac:dyDescent="0.2">
      <c r="A90" s="10" t="s">
        <v>144</v>
      </c>
      <c r="B90" s="16" t="s">
        <v>124</v>
      </c>
      <c r="C90" s="16" t="s">
        <v>60</v>
      </c>
      <c r="D90" s="10" t="s">
        <v>4</v>
      </c>
      <c r="E90" s="10">
        <v>1994</v>
      </c>
      <c r="F90" s="2">
        <v>35</v>
      </c>
      <c r="G90" s="10">
        <v>175</v>
      </c>
    </row>
    <row r="91" spans="1:7" x14ac:dyDescent="0.2">
      <c r="A91" s="10" t="s">
        <v>138</v>
      </c>
      <c r="B91" s="16" t="s">
        <v>125</v>
      </c>
      <c r="C91" s="16" t="s">
        <v>53</v>
      </c>
      <c r="D91" s="10" t="s">
        <v>7</v>
      </c>
      <c r="E91" s="10">
        <v>1999</v>
      </c>
      <c r="F91" s="2">
        <v>49</v>
      </c>
      <c r="G91" s="10">
        <v>245</v>
      </c>
    </row>
    <row r="92" spans="1:7" x14ac:dyDescent="0.2">
      <c r="A92" s="10" t="s">
        <v>140</v>
      </c>
      <c r="B92" s="16" t="s">
        <v>126</v>
      </c>
      <c r="C92" s="16" t="s">
        <v>61</v>
      </c>
      <c r="D92" s="10" t="s">
        <v>7</v>
      </c>
      <c r="E92" s="10">
        <v>1996</v>
      </c>
      <c r="F92" s="2">
        <v>24</v>
      </c>
      <c r="G92" s="10">
        <v>120</v>
      </c>
    </row>
    <row r="93" spans="1:7" x14ac:dyDescent="0.2">
      <c r="A93" s="10" t="s">
        <v>140</v>
      </c>
      <c r="B93" s="16" t="s">
        <v>79</v>
      </c>
      <c r="C93" s="16" t="s">
        <v>62</v>
      </c>
      <c r="D93" s="10" t="s">
        <v>4</v>
      </c>
      <c r="E93" s="10">
        <v>1986</v>
      </c>
      <c r="F93" s="2">
        <v>30</v>
      </c>
      <c r="G93" s="10">
        <v>150</v>
      </c>
    </row>
    <row r="94" spans="1:7" x14ac:dyDescent="0.2">
      <c r="A94" s="10" t="s">
        <v>142</v>
      </c>
      <c r="B94" s="16" t="s">
        <v>127</v>
      </c>
      <c r="C94" s="16" t="s">
        <v>51</v>
      </c>
      <c r="D94" s="10" t="s">
        <v>4</v>
      </c>
      <c r="E94" s="10">
        <v>1991</v>
      </c>
      <c r="F94" s="2">
        <v>35</v>
      </c>
      <c r="G94" s="10">
        <v>175</v>
      </c>
    </row>
    <row r="95" spans="1:7" x14ac:dyDescent="0.2">
      <c r="A95" s="10" t="s">
        <v>140</v>
      </c>
      <c r="B95" s="16" t="s">
        <v>128</v>
      </c>
      <c r="C95" s="16" t="s">
        <v>63</v>
      </c>
      <c r="D95" s="10" t="s">
        <v>7</v>
      </c>
      <c r="E95" s="10">
        <v>1997</v>
      </c>
      <c r="F95" s="2">
        <v>8</v>
      </c>
      <c r="G95" s="10">
        <v>40</v>
      </c>
    </row>
    <row r="96" spans="1:7" x14ac:dyDescent="0.2">
      <c r="A96" s="10" t="s">
        <v>140</v>
      </c>
      <c r="B96" s="16" t="s">
        <v>129</v>
      </c>
      <c r="C96" s="16" t="s">
        <v>22</v>
      </c>
      <c r="D96" s="10" t="s">
        <v>7</v>
      </c>
      <c r="E96" s="10">
        <v>1989</v>
      </c>
      <c r="F96" s="2">
        <v>19</v>
      </c>
      <c r="G96" s="10">
        <v>95</v>
      </c>
    </row>
    <row r="97" spans="1:7" x14ac:dyDescent="0.2">
      <c r="A97" s="10" t="s">
        <v>140</v>
      </c>
      <c r="B97" s="16" t="s">
        <v>130</v>
      </c>
      <c r="C97" s="16" t="s">
        <v>17</v>
      </c>
      <c r="D97" s="10" t="s">
        <v>7</v>
      </c>
      <c r="E97" s="10">
        <v>2002</v>
      </c>
      <c r="F97" s="2">
        <v>14</v>
      </c>
      <c r="G97" s="10">
        <v>70</v>
      </c>
    </row>
    <row r="98" spans="1:7" x14ac:dyDescent="0.2">
      <c r="A98" s="10" t="s">
        <v>140</v>
      </c>
      <c r="B98" s="16" t="s">
        <v>106</v>
      </c>
      <c r="C98" s="16" t="s">
        <v>11</v>
      </c>
      <c r="D98" s="10" t="s">
        <v>7</v>
      </c>
      <c r="E98" s="10">
        <v>1992</v>
      </c>
      <c r="F98" s="2">
        <v>34</v>
      </c>
      <c r="G98" s="10">
        <v>170</v>
      </c>
    </row>
    <row r="99" spans="1:7" x14ac:dyDescent="0.2">
      <c r="A99" s="10" t="s">
        <v>139</v>
      </c>
      <c r="B99" s="16" t="s">
        <v>104</v>
      </c>
      <c r="C99" s="16" t="s">
        <v>80</v>
      </c>
      <c r="D99" s="10" t="s">
        <v>7</v>
      </c>
      <c r="E99" s="10">
        <v>1987</v>
      </c>
      <c r="F99" s="2">
        <v>7</v>
      </c>
      <c r="G99" s="10">
        <v>35</v>
      </c>
    </row>
    <row r="100" spans="1:7" x14ac:dyDescent="0.2">
      <c r="A100" s="10" t="s">
        <v>143</v>
      </c>
      <c r="B100" s="16" t="s">
        <v>146</v>
      </c>
      <c r="C100" s="16" t="s">
        <v>147</v>
      </c>
      <c r="D100" s="10" t="s">
        <v>7</v>
      </c>
      <c r="E100" s="18">
        <v>1988</v>
      </c>
      <c r="F100" s="2">
        <v>13</v>
      </c>
      <c r="G100" s="10">
        <v>65</v>
      </c>
    </row>
    <row r="101" spans="1:7" x14ac:dyDescent="0.2">
      <c r="E101" s="18"/>
    </row>
    <row r="102" spans="1:7" x14ac:dyDescent="0.2">
      <c r="E102" s="18"/>
    </row>
    <row r="103" spans="1:7" x14ac:dyDescent="0.2">
      <c r="E103" s="18"/>
    </row>
    <row r="104" spans="1:7" x14ac:dyDescent="0.2">
      <c r="E104" s="18"/>
    </row>
    <row r="105" spans="1:7" x14ac:dyDescent="0.2">
      <c r="E105" s="18"/>
    </row>
    <row r="106" spans="1:7" x14ac:dyDescent="0.2">
      <c r="E106" s="18"/>
    </row>
    <row r="107" spans="1:7" x14ac:dyDescent="0.2">
      <c r="E107" s="18"/>
    </row>
    <row r="108" spans="1:7" x14ac:dyDescent="0.2">
      <c r="E108" s="18"/>
    </row>
    <row r="109" spans="1:7" x14ac:dyDescent="0.2">
      <c r="E109" s="18"/>
    </row>
    <row r="110" spans="1:7" x14ac:dyDescent="0.2">
      <c r="E110" s="18"/>
    </row>
    <row r="111" spans="1:7" x14ac:dyDescent="0.2">
      <c r="E111" s="18"/>
    </row>
    <row r="112" spans="1:7" x14ac:dyDescent="0.2">
      <c r="E112" s="18"/>
    </row>
    <row r="113" spans="5:5" x14ac:dyDescent="0.2">
      <c r="E113" s="18"/>
    </row>
    <row r="145" spans="8:8" x14ac:dyDescent="0.2">
      <c r="H145" s="5"/>
    </row>
    <row r="150" spans="8:8" x14ac:dyDescent="0.2">
      <c r="H150" s="10"/>
    </row>
    <row r="152" spans="8:8" x14ac:dyDescent="0.2">
      <c r="H152" s="10"/>
    </row>
    <row r="159" spans="8:8" x14ac:dyDescent="0.2">
      <c r="H159" s="10"/>
    </row>
    <row r="160" spans="8:8" x14ac:dyDescent="0.2">
      <c r="H160" s="10"/>
    </row>
    <row r="163" spans="8:8" x14ac:dyDescent="0.2">
      <c r="H163" s="10"/>
    </row>
    <row r="164" spans="8:8" x14ac:dyDescent="0.2">
      <c r="H164" s="10"/>
    </row>
    <row r="165" spans="8:8" x14ac:dyDescent="0.2">
      <c r="H165" s="12"/>
    </row>
    <row r="166" spans="8:8" x14ac:dyDescent="0.2">
      <c r="H166" s="10"/>
    </row>
    <row r="168" spans="8:8" x14ac:dyDescent="0.2">
      <c r="H168" s="10"/>
    </row>
    <row r="169" spans="8:8" x14ac:dyDescent="0.2">
      <c r="H169" s="10"/>
    </row>
    <row r="171" spans="8:8" x14ac:dyDescent="0.2">
      <c r="H171" s="12"/>
    </row>
    <row r="172" spans="8:8" x14ac:dyDescent="0.2">
      <c r="H172" s="12"/>
    </row>
  </sheetData>
  <dataConsolidate/>
  <mergeCells count="1">
    <mergeCell ref="AS2:AS9"/>
  </mergeCells>
  <dataValidations count="2">
    <dataValidation type="list" allowBlank="1" showInputMessage="1" showErrorMessage="1" sqref="I3" xr:uid="{4E76D135-7749-4D45-B000-303E52D87939}">
      <formula1>$A$2:$A$100</formula1>
    </dataValidation>
    <dataValidation type="list" allowBlank="1" showInputMessage="1" showErrorMessage="1" sqref="I4" xr:uid="{55B568E2-382C-4DC6-A502-2125ABD28EF9}">
      <formula1>$D$2:$D$100</formula1>
    </dataValidation>
  </dataValidations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067F-5149-4BC2-BBEC-30D165795CE7}">
  <dimension ref="A1:BH172"/>
  <sheetViews>
    <sheetView showGridLines="0" zoomScale="130" zoomScaleNormal="13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N3" sqref="N3"/>
    </sheetView>
  </sheetViews>
  <sheetFormatPr defaultRowHeight="12.75" x14ac:dyDescent="0.2"/>
  <cols>
    <col min="1" max="1" width="6.42578125" style="2" customWidth="1"/>
    <col min="2" max="3" width="14" style="3" bestFit="1" customWidth="1"/>
    <col min="4" max="4" width="7.7109375" style="2" customWidth="1"/>
    <col min="5" max="5" width="15.7109375" style="2" customWidth="1"/>
    <col min="6" max="6" width="9.42578125" style="2" customWidth="1"/>
    <col min="7" max="7" width="14.42578125" style="10" customWidth="1"/>
    <col min="8" max="8" width="5.42578125" style="2" customWidth="1"/>
    <col min="9" max="9" width="14.7109375" style="2" customWidth="1"/>
    <col min="10" max="10" width="6.28515625" style="2" bestFit="1" customWidth="1"/>
    <col min="11" max="11" width="15.140625" style="2" bestFit="1" customWidth="1"/>
    <col min="12" max="12" width="5.7109375" style="2" customWidth="1"/>
    <col min="13" max="13" width="4" style="2" customWidth="1"/>
    <col min="14" max="15" width="13.5703125" style="2" bestFit="1" customWidth="1"/>
    <col min="16" max="16" width="15.140625" style="3" bestFit="1" customWidth="1"/>
    <col min="17" max="41" width="6.42578125" style="3" customWidth="1"/>
    <col min="42" max="42" width="1" style="3" customWidth="1"/>
    <col min="43" max="43" width="1.140625" style="3" customWidth="1"/>
    <col min="44" max="44" width="1.7109375" style="3" customWidth="1"/>
    <col min="45" max="45" width="3.140625" style="3" bestFit="1" customWidth="1"/>
    <col min="46" max="47" width="4.42578125" style="3" customWidth="1"/>
    <col min="48" max="48" width="13.42578125" style="3" customWidth="1"/>
    <col min="49" max="50" width="4.42578125" style="3" customWidth="1"/>
    <col min="51" max="51" width="9.140625" style="3"/>
    <col min="52" max="52" width="14.28515625" style="3" bestFit="1" customWidth="1"/>
    <col min="53" max="53" width="12.140625" style="3" customWidth="1"/>
    <col min="54" max="54" width="16.42578125" style="3" bestFit="1" customWidth="1"/>
    <col min="55" max="56" width="14" style="3" customWidth="1"/>
    <col min="57" max="57" width="15.5703125" style="3" bestFit="1" customWidth="1"/>
    <col min="58" max="58" width="14.28515625" style="3" bestFit="1" customWidth="1"/>
    <col min="59" max="16384" width="9.140625" style="3"/>
  </cols>
  <sheetData>
    <row r="1" spans="1:60" ht="21" customHeight="1" x14ac:dyDescent="0.2">
      <c r="A1" s="14" t="s">
        <v>3</v>
      </c>
      <c r="B1" s="15" t="s">
        <v>0</v>
      </c>
      <c r="C1" s="15" t="s">
        <v>1</v>
      </c>
      <c r="D1" s="15" t="s">
        <v>2</v>
      </c>
      <c r="E1" s="15" t="s">
        <v>135</v>
      </c>
      <c r="F1" s="14" t="s">
        <v>148</v>
      </c>
      <c r="G1" s="15" t="s">
        <v>149</v>
      </c>
      <c r="H1" s="5"/>
      <c r="I1" s="25" t="s">
        <v>164</v>
      </c>
      <c r="J1" s="6"/>
      <c r="K1" s="6"/>
      <c r="L1" s="6"/>
      <c r="M1" s="6"/>
      <c r="N1" s="25" t="s">
        <v>165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7" t="s">
        <v>7</v>
      </c>
      <c r="AU1" s="7" t="s">
        <v>4</v>
      </c>
      <c r="AV1" s="7" t="s">
        <v>3</v>
      </c>
      <c r="AW1" s="7" t="s">
        <v>7</v>
      </c>
      <c r="AX1" s="7" t="s">
        <v>4</v>
      </c>
      <c r="AY1" s="7" t="s">
        <v>28</v>
      </c>
      <c r="AZ1" s="7" t="s">
        <v>30</v>
      </c>
      <c r="BA1" s="7" t="s">
        <v>29</v>
      </c>
      <c r="BB1" s="7" t="s">
        <v>31</v>
      </c>
      <c r="BC1" s="7" t="s">
        <v>7</v>
      </c>
      <c r="BD1" s="7" t="s">
        <v>4</v>
      </c>
      <c r="BE1" s="7" t="s">
        <v>32</v>
      </c>
      <c r="BF1" s="7" t="s">
        <v>33</v>
      </c>
    </row>
    <row r="2" spans="1:60" ht="12.75" customHeight="1" x14ac:dyDescent="0.2">
      <c r="A2" s="10" t="s">
        <v>140</v>
      </c>
      <c r="B2" s="16" t="s">
        <v>77</v>
      </c>
      <c r="C2" s="3" t="s">
        <v>27</v>
      </c>
      <c r="D2" s="10" t="s">
        <v>7</v>
      </c>
      <c r="E2" s="10">
        <v>2000</v>
      </c>
      <c r="F2" s="2">
        <v>26</v>
      </c>
      <c r="G2" s="10">
        <v>130</v>
      </c>
      <c r="AS2" s="27" t="s">
        <v>35</v>
      </c>
      <c r="AT2" s="8"/>
      <c r="AU2" s="8"/>
      <c r="AV2" s="7" t="s">
        <v>137</v>
      </c>
      <c r="AW2" s="8"/>
      <c r="AX2" s="8"/>
      <c r="AY2" s="8"/>
      <c r="AZ2" s="8"/>
      <c r="BA2" s="8"/>
      <c r="BB2" s="9"/>
      <c r="BC2" s="9"/>
      <c r="BD2" s="9"/>
      <c r="BE2" s="8"/>
      <c r="BF2" s="1"/>
    </row>
    <row r="3" spans="1:60" x14ac:dyDescent="0.2">
      <c r="A3" s="10" t="s">
        <v>138</v>
      </c>
      <c r="B3" s="16" t="s">
        <v>82</v>
      </c>
      <c r="C3" s="3" t="s">
        <v>12</v>
      </c>
      <c r="D3" s="10" t="s">
        <v>7</v>
      </c>
      <c r="E3" s="10">
        <v>1999</v>
      </c>
      <c r="F3" s="2">
        <v>52</v>
      </c>
      <c r="G3" s="10">
        <v>260</v>
      </c>
      <c r="I3" s="20" t="s">
        <v>142</v>
      </c>
      <c r="N3" s="20" t="s">
        <v>142</v>
      </c>
      <c r="AS3" s="27"/>
      <c r="AT3" s="2"/>
      <c r="AU3" s="2"/>
      <c r="AV3" s="7" t="s">
        <v>138</v>
      </c>
      <c r="AW3" s="8"/>
      <c r="AX3" s="8"/>
      <c r="AY3" s="8"/>
      <c r="AZ3" s="8"/>
      <c r="BA3" s="8"/>
      <c r="BB3" s="9"/>
      <c r="BC3" s="9"/>
      <c r="BD3" s="9"/>
      <c r="BE3" s="8"/>
      <c r="BF3" s="1"/>
      <c r="BG3" s="4"/>
      <c r="BH3" s="4"/>
    </row>
    <row r="4" spans="1:60" x14ac:dyDescent="0.2">
      <c r="A4" s="10" t="s">
        <v>139</v>
      </c>
      <c r="B4" s="16" t="s">
        <v>83</v>
      </c>
      <c r="C4" s="3" t="s">
        <v>38</v>
      </c>
      <c r="D4" s="10" t="s">
        <v>4</v>
      </c>
      <c r="E4" s="10">
        <v>1998</v>
      </c>
      <c r="F4" s="2">
        <v>60</v>
      </c>
      <c r="G4" s="10">
        <v>300</v>
      </c>
      <c r="AS4" s="27"/>
      <c r="AT4" s="2"/>
      <c r="AU4" s="2"/>
      <c r="AV4" s="7" t="s">
        <v>139</v>
      </c>
      <c r="AW4" s="8"/>
      <c r="AX4" s="8"/>
      <c r="AY4" s="8"/>
      <c r="AZ4" s="8"/>
      <c r="BA4" s="8"/>
      <c r="BB4" s="9"/>
      <c r="BC4" s="9"/>
      <c r="BD4" s="9"/>
      <c r="BE4" s="8"/>
      <c r="BF4" s="1"/>
      <c r="BG4" s="4"/>
      <c r="BH4" s="4"/>
    </row>
    <row r="5" spans="1:60" x14ac:dyDescent="0.2">
      <c r="A5" s="10" t="s">
        <v>137</v>
      </c>
      <c r="B5" s="16" t="s">
        <v>84</v>
      </c>
      <c r="C5" s="3" t="s">
        <v>39</v>
      </c>
      <c r="D5" s="10" t="s">
        <v>4</v>
      </c>
      <c r="E5" s="10">
        <v>1990</v>
      </c>
      <c r="F5" s="2">
        <v>52</v>
      </c>
      <c r="G5" s="10">
        <v>260</v>
      </c>
      <c r="I5" s="26" t="s">
        <v>0</v>
      </c>
      <c r="J5" s="26" t="s">
        <v>2</v>
      </c>
      <c r="K5" s="26" t="s">
        <v>135</v>
      </c>
      <c r="N5" s="26" t="s">
        <v>0</v>
      </c>
      <c r="O5" s="26" t="s">
        <v>2</v>
      </c>
      <c r="P5" s="26" t="s">
        <v>135</v>
      </c>
      <c r="AS5" s="27"/>
      <c r="AT5" s="2"/>
      <c r="AU5" s="2"/>
      <c r="AV5" s="7" t="s">
        <v>145</v>
      </c>
      <c r="AW5" s="8"/>
      <c r="AX5" s="8"/>
      <c r="AY5" s="8"/>
      <c r="AZ5" s="8"/>
      <c r="BA5" s="8"/>
      <c r="BB5" s="9"/>
      <c r="BC5" s="9"/>
      <c r="BD5" s="9"/>
      <c r="BE5" s="8"/>
      <c r="BF5" s="1"/>
      <c r="BG5" s="4"/>
      <c r="BH5" s="4"/>
    </row>
    <row r="6" spans="1:60" x14ac:dyDescent="0.2">
      <c r="A6" s="10" t="s">
        <v>141</v>
      </c>
      <c r="B6" s="16" t="s">
        <v>85</v>
      </c>
      <c r="C6" s="3" t="s">
        <v>40</v>
      </c>
      <c r="D6" s="10" t="s">
        <v>4</v>
      </c>
      <c r="E6" s="10">
        <v>1996</v>
      </c>
      <c r="F6" s="2">
        <v>16</v>
      </c>
      <c r="G6" s="10">
        <v>80</v>
      </c>
      <c r="H6" s="10"/>
      <c r="I6" s="2" t="str" cm="1">
        <f t="array" ref="I6:K18">_xlfn._xlws.FILTER(_xlfn.CHOOSECOLS(TBL_STUDENTI4[],2,4,5),TBL_STUDENTI4[Prov]=I3,"")</f>
        <v>GIANNELLI</v>
      </c>
      <c r="J6" s="2" t="str">
        <v>F</v>
      </c>
      <c r="K6" s="2">
        <v>1993</v>
      </c>
      <c r="N6" s="2" t="str" cm="1">
        <f t="array" ref="N6:P18">IF(N3="","",_xlfn._xlws.FILTER(_xlfn._xlws.FILTER(TBL_STUDENTI4[],TBL_STUDENTI4[Prov]=N3),{0,1,0,1,1,0,0}))</f>
        <v>GIANNELLI</v>
      </c>
      <c r="O6" s="2" t="str">
        <v>F</v>
      </c>
      <c r="P6" s="3">
        <v>1993</v>
      </c>
      <c r="AS6" s="27"/>
      <c r="AT6" s="2"/>
      <c r="AU6" s="2"/>
      <c r="AV6" s="7" t="s">
        <v>141</v>
      </c>
      <c r="AW6" s="8"/>
      <c r="AX6" s="8"/>
      <c r="AY6" s="8"/>
      <c r="AZ6" s="8"/>
      <c r="BA6" s="8"/>
      <c r="BB6" s="9"/>
      <c r="BC6" s="9"/>
      <c r="BD6" s="9"/>
      <c r="BE6" s="8"/>
      <c r="BF6" s="1"/>
      <c r="BG6" s="4"/>
      <c r="BH6" s="4"/>
    </row>
    <row r="7" spans="1:60" x14ac:dyDescent="0.2">
      <c r="A7" s="10" t="s">
        <v>142</v>
      </c>
      <c r="B7" s="16" t="s">
        <v>86</v>
      </c>
      <c r="C7" s="16" t="s">
        <v>36</v>
      </c>
      <c r="D7" s="10" t="s">
        <v>4</v>
      </c>
      <c r="E7" s="10">
        <v>1993</v>
      </c>
      <c r="F7" s="2">
        <v>22</v>
      </c>
      <c r="G7" s="10">
        <v>110</v>
      </c>
      <c r="I7" s="2" t="str">
        <v>BIANCHI</v>
      </c>
      <c r="J7" s="2" t="str">
        <v>F</v>
      </c>
      <c r="K7" s="2">
        <v>1990</v>
      </c>
      <c r="N7" s="2" t="str">
        <v>BIANCHI</v>
      </c>
      <c r="O7" s="2" t="str">
        <v>F</v>
      </c>
      <c r="P7" s="3">
        <v>1990</v>
      </c>
      <c r="AS7" s="27"/>
      <c r="AT7" s="2"/>
      <c r="AU7" s="2"/>
      <c r="AV7" s="7" t="s">
        <v>142</v>
      </c>
      <c r="AW7" s="8"/>
      <c r="AX7" s="8"/>
      <c r="AY7" s="8"/>
      <c r="AZ7" s="8"/>
      <c r="BA7" s="8"/>
      <c r="BB7" s="9"/>
      <c r="BC7" s="9"/>
      <c r="BD7" s="9"/>
      <c r="BE7" s="8"/>
      <c r="BF7" s="1"/>
      <c r="BG7" s="4"/>
      <c r="BH7" s="4"/>
    </row>
    <row r="8" spans="1:60" x14ac:dyDescent="0.2">
      <c r="A8" s="10" t="s">
        <v>8</v>
      </c>
      <c r="B8" s="16" t="s">
        <v>87</v>
      </c>
      <c r="C8" s="3" t="s">
        <v>41</v>
      </c>
      <c r="D8" s="10" t="s">
        <v>4</v>
      </c>
      <c r="E8" s="10">
        <v>2001</v>
      </c>
      <c r="F8" s="2">
        <v>41</v>
      </c>
      <c r="G8" s="10">
        <v>205</v>
      </c>
      <c r="H8" s="10"/>
      <c r="I8" s="2" t="str">
        <v>SCONCERTI</v>
      </c>
      <c r="J8" s="2" t="str">
        <v>F</v>
      </c>
      <c r="K8" s="2">
        <v>1999</v>
      </c>
      <c r="N8" s="2" t="str">
        <v>SCONCERTI</v>
      </c>
      <c r="O8" s="2" t="str">
        <v>F</v>
      </c>
      <c r="P8" s="3">
        <v>1999</v>
      </c>
      <c r="AS8" s="27"/>
      <c r="AT8" s="2"/>
      <c r="AU8" s="2"/>
      <c r="AV8" s="7" t="s">
        <v>140</v>
      </c>
      <c r="AW8" s="8"/>
      <c r="AX8" s="8"/>
      <c r="AY8" s="8"/>
      <c r="AZ8" s="8"/>
      <c r="BA8" s="8"/>
      <c r="BB8" s="9"/>
      <c r="BC8" s="9"/>
      <c r="BD8" s="9"/>
      <c r="BE8" s="8"/>
      <c r="BF8" s="1"/>
      <c r="BG8" s="4"/>
      <c r="BH8" s="4"/>
    </row>
    <row r="9" spans="1:60" x14ac:dyDescent="0.2">
      <c r="A9" s="10" t="s">
        <v>143</v>
      </c>
      <c r="B9" s="16" t="s">
        <v>88</v>
      </c>
      <c r="C9" s="16" t="s">
        <v>14</v>
      </c>
      <c r="D9" s="10" t="s">
        <v>4</v>
      </c>
      <c r="E9" s="10">
        <v>1996</v>
      </c>
      <c r="F9" s="2">
        <v>31</v>
      </c>
      <c r="G9" s="10">
        <v>155</v>
      </c>
      <c r="I9" s="2" t="str">
        <v>GUIDETTI</v>
      </c>
      <c r="J9" s="2" t="str">
        <v>M</v>
      </c>
      <c r="K9" s="2">
        <v>1999</v>
      </c>
      <c r="N9" s="2" t="str">
        <v>GUIDETTI</v>
      </c>
      <c r="O9" s="2" t="str">
        <v>M</v>
      </c>
      <c r="P9" s="3">
        <v>1999</v>
      </c>
      <c r="AS9" s="27"/>
      <c r="AT9" s="2"/>
      <c r="AU9" s="2"/>
      <c r="AV9" s="7" t="s">
        <v>8</v>
      </c>
      <c r="AW9" s="8"/>
      <c r="AX9" s="8"/>
      <c r="AY9" s="8"/>
      <c r="AZ9" s="8"/>
      <c r="BA9" s="8"/>
      <c r="BB9" s="9"/>
      <c r="BC9" s="9"/>
      <c r="BD9" s="9"/>
      <c r="BE9" s="8"/>
      <c r="BF9" s="1"/>
      <c r="BG9" s="4"/>
      <c r="BH9" s="4"/>
    </row>
    <row r="10" spans="1:60" x14ac:dyDescent="0.2">
      <c r="A10" s="10" t="s">
        <v>144</v>
      </c>
      <c r="B10" s="16" t="s">
        <v>89</v>
      </c>
      <c r="C10" s="3" t="s">
        <v>42</v>
      </c>
      <c r="D10" s="10" t="s">
        <v>7</v>
      </c>
      <c r="E10" s="10">
        <v>1998</v>
      </c>
      <c r="F10" s="2">
        <v>32</v>
      </c>
      <c r="G10" s="10">
        <v>160</v>
      </c>
      <c r="I10" s="2" t="str">
        <v>PISA</v>
      </c>
      <c r="J10" s="2" t="str">
        <v>F</v>
      </c>
      <c r="K10" s="2">
        <v>1997</v>
      </c>
      <c r="N10" s="2" t="str">
        <v>PISA</v>
      </c>
      <c r="O10" s="2" t="str">
        <v>F</v>
      </c>
      <c r="P10" s="3">
        <v>1997</v>
      </c>
      <c r="AV10" s="7" t="s">
        <v>144</v>
      </c>
      <c r="AW10" s="8"/>
      <c r="AX10" s="8"/>
      <c r="AY10" s="8"/>
      <c r="AZ10" s="8"/>
      <c r="BA10" s="8"/>
      <c r="BB10" s="9"/>
      <c r="BC10" s="9"/>
      <c r="BD10" s="9"/>
      <c r="BE10" s="8"/>
      <c r="BF10" s="1"/>
      <c r="BG10" s="5"/>
      <c r="BH10" s="4"/>
    </row>
    <row r="11" spans="1:60" x14ac:dyDescent="0.2">
      <c r="A11" s="10" t="s">
        <v>145</v>
      </c>
      <c r="B11" s="16" t="s">
        <v>90</v>
      </c>
      <c r="C11" s="16" t="s">
        <v>43</v>
      </c>
      <c r="D11" s="10" t="s">
        <v>7</v>
      </c>
      <c r="E11" s="10">
        <v>1997</v>
      </c>
      <c r="F11" s="2">
        <v>24</v>
      </c>
      <c r="G11" s="10">
        <v>120</v>
      </c>
      <c r="I11" s="2" t="str">
        <v>FIRENZE</v>
      </c>
      <c r="J11" s="2" t="str">
        <v>F</v>
      </c>
      <c r="K11" s="2">
        <v>1990</v>
      </c>
      <c r="N11" s="2" t="str">
        <v>FIRENZE</v>
      </c>
      <c r="O11" s="2" t="str">
        <v>F</v>
      </c>
      <c r="P11" s="3">
        <v>1990</v>
      </c>
      <c r="AV11" s="7" t="s">
        <v>143</v>
      </c>
      <c r="AW11" s="8"/>
      <c r="AX11" s="8"/>
      <c r="AY11" s="8"/>
      <c r="AZ11" s="8"/>
      <c r="BA11" s="8"/>
      <c r="BB11" s="9"/>
      <c r="BC11" s="9"/>
      <c r="BD11" s="9"/>
      <c r="BE11" s="8"/>
      <c r="BF11" s="1"/>
      <c r="BG11" s="4"/>
      <c r="BH11" s="4"/>
    </row>
    <row r="12" spans="1:60" x14ac:dyDescent="0.2">
      <c r="A12" s="10" t="s">
        <v>145</v>
      </c>
      <c r="B12" s="16" t="s">
        <v>26</v>
      </c>
      <c r="C12" s="16" t="s">
        <v>10</v>
      </c>
      <c r="D12" s="10" t="s">
        <v>7</v>
      </c>
      <c r="E12" s="10">
        <v>1993</v>
      </c>
      <c r="F12" s="2">
        <v>43</v>
      </c>
      <c r="G12" s="10">
        <v>215</v>
      </c>
      <c r="I12" s="2" t="str">
        <v>GUADAGNO</v>
      </c>
      <c r="J12" s="2" t="str">
        <v>M</v>
      </c>
      <c r="K12" s="2">
        <v>1996</v>
      </c>
      <c r="N12" s="2" t="str">
        <v>GUADAGNO</v>
      </c>
      <c r="O12" s="2" t="str">
        <v>M</v>
      </c>
      <c r="P12" s="3">
        <v>1996</v>
      </c>
      <c r="AT12" s="5">
        <v>1</v>
      </c>
      <c r="AU12" s="5">
        <v>2</v>
      </c>
      <c r="AW12" s="5">
        <v>3</v>
      </c>
      <c r="AX12" s="5">
        <v>4</v>
      </c>
      <c r="AY12" s="5">
        <v>5</v>
      </c>
      <c r="AZ12" s="5">
        <v>6</v>
      </c>
      <c r="BA12" s="5">
        <v>7</v>
      </c>
      <c r="BB12" s="5">
        <v>8</v>
      </c>
      <c r="BC12" s="5">
        <v>9</v>
      </c>
      <c r="BD12" s="5">
        <v>10</v>
      </c>
      <c r="BE12" s="5">
        <v>11</v>
      </c>
      <c r="BF12" s="5">
        <v>12</v>
      </c>
      <c r="BG12" s="4"/>
      <c r="BH12" s="4"/>
    </row>
    <row r="13" spans="1:60" x14ac:dyDescent="0.2">
      <c r="A13" s="10" t="s">
        <v>140</v>
      </c>
      <c r="B13" s="16" t="s">
        <v>16</v>
      </c>
      <c r="C13" s="16" t="s">
        <v>14</v>
      </c>
      <c r="D13" s="10" t="s">
        <v>7</v>
      </c>
      <c r="E13" s="10">
        <v>1995</v>
      </c>
      <c r="F13" s="2">
        <v>4</v>
      </c>
      <c r="G13" s="10">
        <v>20</v>
      </c>
      <c r="I13" s="2" t="str">
        <v>STRUZZI</v>
      </c>
      <c r="J13" s="2" t="str">
        <v>F</v>
      </c>
      <c r="K13" s="2">
        <v>1994</v>
      </c>
      <c r="N13" s="2" t="str">
        <v>STRUZZI</v>
      </c>
      <c r="O13" s="2" t="str">
        <v>F</v>
      </c>
      <c r="P13" s="3">
        <v>1994</v>
      </c>
      <c r="BG13" s="4"/>
      <c r="BH13" s="4"/>
    </row>
    <row r="14" spans="1:60" x14ac:dyDescent="0.2">
      <c r="A14" s="10" t="s">
        <v>140</v>
      </c>
      <c r="B14" s="16" t="s">
        <v>91</v>
      </c>
      <c r="C14" s="16" t="s">
        <v>21</v>
      </c>
      <c r="D14" s="10" t="s">
        <v>7</v>
      </c>
      <c r="E14" s="10">
        <v>2002</v>
      </c>
      <c r="F14" s="2">
        <v>38</v>
      </c>
      <c r="G14" s="10">
        <v>190</v>
      </c>
      <c r="I14" s="2" t="str">
        <v>ROSSI</v>
      </c>
      <c r="J14" s="2" t="str">
        <v>F</v>
      </c>
      <c r="K14" s="2">
        <v>1991</v>
      </c>
      <c r="N14" s="2" t="str">
        <v>ROSSI</v>
      </c>
      <c r="O14" s="2" t="str">
        <v>F</v>
      </c>
      <c r="P14" s="3">
        <v>1991</v>
      </c>
      <c r="AS14" s="3" t="s">
        <v>150</v>
      </c>
      <c r="BG14" s="4"/>
      <c r="BH14" s="4"/>
    </row>
    <row r="15" spans="1:60" x14ac:dyDescent="0.2">
      <c r="A15" s="10" t="s">
        <v>144</v>
      </c>
      <c r="B15" s="16" t="s">
        <v>92</v>
      </c>
      <c r="C15" s="16" t="s">
        <v>6</v>
      </c>
      <c r="D15" s="10" t="s">
        <v>4</v>
      </c>
      <c r="E15" s="10">
        <v>1999</v>
      </c>
      <c r="F15" s="2">
        <v>23</v>
      </c>
      <c r="G15" s="10">
        <v>115</v>
      </c>
      <c r="H15" s="10"/>
      <c r="I15" s="19" t="str">
        <v>MOLLE</v>
      </c>
      <c r="J15" s="2" t="str">
        <v>M</v>
      </c>
      <c r="K15" s="2">
        <v>1996</v>
      </c>
      <c r="N15" s="2" t="str">
        <v>MOLLE</v>
      </c>
      <c r="O15" s="2" t="str">
        <v>M</v>
      </c>
      <c r="P15" s="3">
        <v>1996</v>
      </c>
    </row>
    <row r="16" spans="1:60" x14ac:dyDescent="0.2">
      <c r="A16" s="10" t="s">
        <v>138</v>
      </c>
      <c r="B16" s="16" t="s">
        <v>26</v>
      </c>
      <c r="C16" s="16" t="s">
        <v>20</v>
      </c>
      <c r="D16" s="10" t="s">
        <v>7</v>
      </c>
      <c r="E16" s="10">
        <v>1994</v>
      </c>
      <c r="F16" s="2">
        <v>8</v>
      </c>
      <c r="G16" s="10">
        <v>40</v>
      </c>
      <c r="H16" s="10"/>
      <c r="I16" s="2" t="str">
        <v>FORESTA</v>
      </c>
      <c r="J16" s="2" t="str">
        <v>F</v>
      </c>
      <c r="K16" s="2">
        <v>1990</v>
      </c>
      <c r="N16" s="2" t="str">
        <v>FORESTA</v>
      </c>
      <c r="O16" s="2" t="str">
        <v>F</v>
      </c>
      <c r="P16" s="3">
        <v>1990</v>
      </c>
      <c r="AU16" s="11" t="s">
        <v>34</v>
      </c>
      <c r="AX16" s="4"/>
    </row>
    <row r="17" spans="1:50" x14ac:dyDescent="0.2">
      <c r="A17" s="10" t="s">
        <v>140</v>
      </c>
      <c r="B17" s="16" t="s">
        <v>93</v>
      </c>
      <c r="C17" s="16" t="s">
        <v>17</v>
      </c>
      <c r="D17" s="10" t="s">
        <v>7</v>
      </c>
      <c r="E17" s="10">
        <v>1993</v>
      </c>
      <c r="F17" s="2">
        <v>7</v>
      </c>
      <c r="G17" s="10">
        <v>35</v>
      </c>
      <c r="I17" s="2" t="str">
        <v>PIETRINI</v>
      </c>
      <c r="J17" s="2" t="str">
        <v>M</v>
      </c>
      <c r="K17" s="2">
        <v>2000</v>
      </c>
      <c r="N17" s="2" t="str">
        <v>PIETRINI</v>
      </c>
      <c r="O17" s="2" t="str">
        <v>M</v>
      </c>
      <c r="P17" s="3">
        <v>2000</v>
      </c>
      <c r="AT17" s="5">
        <v>1</v>
      </c>
      <c r="AU17" s="3" t="s">
        <v>151</v>
      </c>
      <c r="AW17" s="2"/>
    </row>
    <row r="18" spans="1:50" x14ac:dyDescent="0.2">
      <c r="A18" s="10" t="s">
        <v>142</v>
      </c>
      <c r="B18" s="16" t="s">
        <v>77</v>
      </c>
      <c r="C18" s="16" t="s">
        <v>36</v>
      </c>
      <c r="D18" s="10" t="s">
        <v>4</v>
      </c>
      <c r="E18" s="10">
        <v>1990</v>
      </c>
      <c r="F18" s="2">
        <v>55</v>
      </c>
      <c r="G18" s="10">
        <v>275</v>
      </c>
      <c r="I18" s="2" t="str">
        <v>POTREDA</v>
      </c>
      <c r="J18" s="19" t="str">
        <v>F</v>
      </c>
      <c r="K18" s="2">
        <v>1991</v>
      </c>
      <c r="N18" s="2" t="str">
        <v>POTREDA</v>
      </c>
      <c r="O18" s="2" t="str">
        <v>F</v>
      </c>
      <c r="P18" s="3">
        <v>1991</v>
      </c>
      <c r="AT18" s="5">
        <v>2</v>
      </c>
      <c r="AU18" s="3" t="s">
        <v>152</v>
      </c>
      <c r="AV18" s="4"/>
      <c r="AW18" s="2"/>
    </row>
    <row r="19" spans="1:50" x14ac:dyDescent="0.2">
      <c r="A19" s="10" t="s">
        <v>8</v>
      </c>
      <c r="B19" s="16" t="s">
        <v>94</v>
      </c>
      <c r="C19" s="16" t="s">
        <v>44</v>
      </c>
      <c r="D19" s="10" t="s">
        <v>4</v>
      </c>
      <c r="E19" s="10">
        <v>1996</v>
      </c>
      <c r="F19" s="2">
        <v>47</v>
      </c>
      <c r="G19" s="10">
        <v>235</v>
      </c>
      <c r="H19" s="10"/>
      <c r="AT19" s="5">
        <v>3</v>
      </c>
      <c r="AU19" s="4" t="s">
        <v>153</v>
      </c>
      <c r="AV19" s="4"/>
      <c r="AW19" s="2"/>
      <c r="AX19" s="4"/>
    </row>
    <row r="20" spans="1:50" x14ac:dyDescent="0.2">
      <c r="A20" s="10" t="s">
        <v>143</v>
      </c>
      <c r="B20" s="16" t="s">
        <v>26</v>
      </c>
      <c r="C20" s="16" t="s">
        <v>18</v>
      </c>
      <c r="D20" s="10" t="s">
        <v>7</v>
      </c>
      <c r="E20" s="10">
        <v>1993</v>
      </c>
      <c r="F20" s="2">
        <v>51</v>
      </c>
      <c r="G20" s="10">
        <v>255</v>
      </c>
      <c r="H20" s="10"/>
      <c r="AT20" s="5">
        <v>4</v>
      </c>
      <c r="AU20" s="4" t="s">
        <v>154</v>
      </c>
      <c r="AV20" s="4"/>
      <c r="AW20" s="2"/>
      <c r="AX20" s="4"/>
    </row>
    <row r="21" spans="1:50" x14ac:dyDescent="0.2">
      <c r="A21" s="10" t="s">
        <v>144</v>
      </c>
      <c r="B21" s="16" t="s">
        <v>78</v>
      </c>
      <c r="C21" s="16" t="s">
        <v>45</v>
      </c>
      <c r="D21" s="10" t="s">
        <v>4</v>
      </c>
      <c r="E21" s="10">
        <v>2001</v>
      </c>
      <c r="F21" s="2">
        <v>11</v>
      </c>
      <c r="G21" s="10">
        <v>55</v>
      </c>
      <c r="H21" s="12"/>
      <c r="AT21" s="5">
        <v>5</v>
      </c>
      <c r="AU21" s="3" t="s">
        <v>155</v>
      </c>
      <c r="AV21" s="4"/>
      <c r="AW21" s="2"/>
    </row>
    <row r="22" spans="1:50" x14ac:dyDescent="0.2">
      <c r="A22" s="10" t="s">
        <v>145</v>
      </c>
      <c r="B22" s="16" t="s">
        <v>95</v>
      </c>
      <c r="C22" s="16" t="s">
        <v>136</v>
      </c>
      <c r="D22" s="10" t="s">
        <v>4</v>
      </c>
      <c r="E22" s="10">
        <v>1996</v>
      </c>
      <c r="F22" s="2">
        <v>14</v>
      </c>
      <c r="G22" s="10">
        <v>70</v>
      </c>
      <c r="H22" s="10"/>
      <c r="AT22" s="5">
        <v>6</v>
      </c>
      <c r="AU22" s="3" t="s">
        <v>156</v>
      </c>
      <c r="AW22" s="2"/>
    </row>
    <row r="23" spans="1:50" x14ac:dyDescent="0.2">
      <c r="A23" s="10" t="s">
        <v>140</v>
      </c>
      <c r="B23" s="16" t="s">
        <v>100</v>
      </c>
      <c r="C23" s="16" t="s">
        <v>21</v>
      </c>
      <c r="D23" s="10" t="s">
        <v>7</v>
      </c>
      <c r="E23" s="10">
        <v>1998</v>
      </c>
      <c r="F23" s="2">
        <v>53</v>
      </c>
      <c r="G23" s="10">
        <v>265</v>
      </c>
      <c r="AT23" s="5">
        <v>7</v>
      </c>
      <c r="AU23" s="3" t="s">
        <v>157</v>
      </c>
      <c r="AW23" s="2"/>
    </row>
    <row r="24" spans="1:50" x14ac:dyDescent="0.2">
      <c r="A24" s="10" t="s">
        <v>139</v>
      </c>
      <c r="B24" s="16" t="s">
        <v>96</v>
      </c>
      <c r="C24" s="16" t="s">
        <v>5</v>
      </c>
      <c r="D24" s="10" t="s">
        <v>4</v>
      </c>
      <c r="E24" s="10">
        <v>1997</v>
      </c>
      <c r="F24" s="2">
        <v>38</v>
      </c>
      <c r="G24" s="10">
        <v>190</v>
      </c>
      <c r="H24" s="10"/>
      <c r="AT24" s="5">
        <v>8</v>
      </c>
      <c r="AU24" s="3" t="s">
        <v>158</v>
      </c>
      <c r="AW24" s="2"/>
    </row>
    <row r="25" spans="1:50" x14ac:dyDescent="0.2">
      <c r="A25" s="10" t="s">
        <v>141</v>
      </c>
      <c r="B25" s="16" t="s">
        <v>97</v>
      </c>
      <c r="C25" s="16" t="s">
        <v>46</v>
      </c>
      <c r="D25" s="10" t="s">
        <v>7</v>
      </c>
      <c r="E25" s="10">
        <v>1990</v>
      </c>
      <c r="F25" s="2">
        <v>48</v>
      </c>
      <c r="G25" s="10">
        <v>240</v>
      </c>
      <c r="H25" s="10"/>
      <c r="AT25" s="5">
        <v>9</v>
      </c>
      <c r="AU25" s="3" t="s">
        <v>159</v>
      </c>
    </row>
    <row r="26" spans="1:50" x14ac:dyDescent="0.2">
      <c r="A26" s="10" t="s">
        <v>141</v>
      </c>
      <c r="B26" s="16" t="s">
        <v>98</v>
      </c>
      <c r="C26" s="16" t="s">
        <v>14</v>
      </c>
      <c r="D26" s="10" t="s">
        <v>7</v>
      </c>
      <c r="E26" s="10">
        <v>1995</v>
      </c>
      <c r="F26" s="2">
        <v>16</v>
      </c>
      <c r="G26" s="10">
        <v>80</v>
      </c>
      <c r="AT26" s="5">
        <v>10</v>
      </c>
      <c r="AU26" s="3" t="s">
        <v>160</v>
      </c>
    </row>
    <row r="27" spans="1:50" x14ac:dyDescent="0.2">
      <c r="A27" s="10" t="s">
        <v>140</v>
      </c>
      <c r="B27" s="16" t="s">
        <v>99</v>
      </c>
      <c r="C27" s="16" t="s">
        <v>49</v>
      </c>
      <c r="D27" s="10" t="s">
        <v>4</v>
      </c>
      <c r="E27" s="10">
        <v>2002</v>
      </c>
      <c r="F27" s="2">
        <v>38</v>
      </c>
      <c r="G27" s="10">
        <v>190</v>
      </c>
      <c r="H27" s="12"/>
      <c r="AT27" s="5">
        <v>11</v>
      </c>
      <c r="AU27" s="3" t="s">
        <v>161</v>
      </c>
    </row>
    <row r="28" spans="1:50" x14ac:dyDescent="0.2">
      <c r="A28" s="10" t="s">
        <v>139</v>
      </c>
      <c r="B28" s="16" t="s">
        <v>77</v>
      </c>
      <c r="C28" s="16" t="s">
        <v>25</v>
      </c>
      <c r="D28" s="10" t="s">
        <v>4</v>
      </c>
      <c r="E28" s="10">
        <v>1999</v>
      </c>
      <c r="F28" s="2">
        <v>37</v>
      </c>
      <c r="G28" s="10">
        <v>185</v>
      </c>
      <c r="H28" s="12"/>
      <c r="AT28" s="5">
        <v>12</v>
      </c>
      <c r="AU28" s="3" t="s">
        <v>162</v>
      </c>
    </row>
    <row r="29" spans="1:50" x14ac:dyDescent="0.2">
      <c r="A29" s="10" t="s">
        <v>144</v>
      </c>
      <c r="B29" s="16" t="s">
        <v>91</v>
      </c>
      <c r="C29" s="16" t="s">
        <v>47</v>
      </c>
      <c r="D29" s="10" t="s">
        <v>4</v>
      </c>
      <c r="E29" s="10">
        <v>1999</v>
      </c>
      <c r="F29" s="2">
        <v>55</v>
      </c>
      <c r="G29" s="10">
        <v>275</v>
      </c>
    </row>
    <row r="30" spans="1:50" x14ac:dyDescent="0.2">
      <c r="A30" s="10" t="s">
        <v>140</v>
      </c>
      <c r="B30" s="16" t="s">
        <v>101</v>
      </c>
      <c r="C30" s="16" t="s">
        <v>6</v>
      </c>
      <c r="D30" s="10" t="s">
        <v>4</v>
      </c>
      <c r="E30" s="10">
        <v>1993</v>
      </c>
      <c r="F30" s="2">
        <v>50</v>
      </c>
      <c r="G30" s="10">
        <v>250</v>
      </c>
    </row>
    <row r="31" spans="1:50" x14ac:dyDescent="0.2">
      <c r="A31" s="10" t="s">
        <v>140</v>
      </c>
      <c r="B31" s="16" t="s">
        <v>102</v>
      </c>
      <c r="C31" s="16" t="s">
        <v>42</v>
      </c>
      <c r="D31" s="10" t="s">
        <v>7</v>
      </c>
      <c r="E31" s="10">
        <v>1997</v>
      </c>
      <c r="F31" s="2">
        <v>43</v>
      </c>
      <c r="G31" s="10">
        <v>215</v>
      </c>
    </row>
    <row r="32" spans="1:50" x14ac:dyDescent="0.2">
      <c r="A32" s="10" t="s">
        <v>140</v>
      </c>
      <c r="B32" s="16" t="s">
        <v>103</v>
      </c>
      <c r="C32" s="16" t="s">
        <v>46</v>
      </c>
      <c r="D32" s="10" t="s">
        <v>7</v>
      </c>
      <c r="E32" s="10">
        <v>1992</v>
      </c>
      <c r="F32" s="2">
        <v>55</v>
      </c>
      <c r="G32" s="10">
        <v>275</v>
      </c>
    </row>
    <row r="33" spans="1:58" x14ac:dyDescent="0.2">
      <c r="A33" s="10" t="s">
        <v>140</v>
      </c>
      <c r="B33" s="16" t="s">
        <v>104</v>
      </c>
      <c r="C33" s="16" t="s">
        <v>27</v>
      </c>
      <c r="D33" s="10" t="s">
        <v>7</v>
      </c>
      <c r="E33" s="10">
        <v>1999</v>
      </c>
      <c r="F33" s="2">
        <v>24</v>
      </c>
      <c r="G33" s="10">
        <v>120</v>
      </c>
    </row>
    <row r="34" spans="1:58" x14ac:dyDescent="0.2">
      <c r="A34" s="10" t="s">
        <v>140</v>
      </c>
      <c r="B34" s="16" t="s">
        <v>105</v>
      </c>
      <c r="C34" s="16" t="s">
        <v>13</v>
      </c>
      <c r="D34" s="10" t="s">
        <v>4</v>
      </c>
      <c r="E34" s="10">
        <v>1993</v>
      </c>
      <c r="F34" s="2">
        <v>23</v>
      </c>
      <c r="G34" s="10">
        <v>115</v>
      </c>
    </row>
    <row r="35" spans="1:58" x14ac:dyDescent="0.2">
      <c r="A35" s="10" t="s">
        <v>143</v>
      </c>
      <c r="B35" s="16" t="s">
        <v>106</v>
      </c>
      <c r="C35" s="16" t="s">
        <v>15</v>
      </c>
      <c r="D35" s="10" t="s">
        <v>4</v>
      </c>
      <c r="E35" s="10">
        <v>1997</v>
      </c>
      <c r="F35" s="2">
        <v>55</v>
      </c>
      <c r="G35" s="10">
        <v>275</v>
      </c>
      <c r="AT35" s="13" t="s">
        <v>37</v>
      </c>
    </row>
    <row r="36" spans="1:58" x14ac:dyDescent="0.2">
      <c r="A36" s="10" t="s">
        <v>139</v>
      </c>
      <c r="B36" s="16" t="s">
        <v>130</v>
      </c>
      <c r="C36" s="16" t="s">
        <v>19</v>
      </c>
      <c r="D36" s="10" t="s">
        <v>7</v>
      </c>
      <c r="E36" s="10">
        <v>1992</v>
      </c>
      <c r="F36" s="2">
        <v>42</v>
      </c>
      <c r="G36" s="10">
        <v>210</v>
      </c>
      <c r="AT36" s="8">
        <f>COUNTIF($D:$D,AT1)</f>
        <v>52</v>
      </c>
      <c r="AU36" s="8">
        <f>COUNTIF($D:$D,AU1)</f>
        <v>47</v>
      </c>
      <c r="AV36" s="7" t="s">
        <v>137</v>
      </c>
      <c r="AW36" s="8">
        <f t="shared" ref="AW36:AX45" si="0">COUNTIFS($D:$D,AW$1,$A:$A,$AV36)</f>
        <v>0</v>
      </c>
      <c r="AX36" s="8">
        <f t="shared" si="0"/>
        <v>5</v>
      </c>
      <c r="AY36" s="8">
        <f t="shared" ref="AY36:AY45" si="1">COUNTIF(A:A,AV36)</f>
        <v>5</v>
      </c>
      <c r="AZ36" s="8">
        <f t="shared" ref="AZ36:BA45" si="2">SUMIF($A:$A,$AV36,F:F)</f>
        <v>254</v>
      </c>
      <c r="BA36" s="8">
        <f t="shared" si="2"/>
        <v>1270</v>
      </c>
      <c r="BB36" s="9">
        <f t="shared" ref="BB36:BB45" si="3">AVERAGEIF(A:A,AV36,G:G)</f>
        <v>254</v>
      </c>
      <c r="BC36" s="9" t="e">
        <f t="shared" ref="BC36:BD45" si="4">AVERAGEIFS($G:$G,$A:$A,$AV36,$D:$D,BC$1)</f>
        <v>#DIV/0!</v>
      </c>
      <c r="BD36" s="9">
        <f t="shared" si="4"/>
        <v>254</v>
      </c>
      <c r="BE36" s="8">
        <f t="shared" ref="BE36:BE45" si="5">_xlfn.MAXIFS(G:G,A:A,AV36)</f>
        <v>285</v>
      </c>
      <c r="BF36" s="1">
        <f t="shared" ref="BF36:BF45" si="6">_xlfn.MINIFS(G:G,A:A,AV36)</f>
        <v>190</v>
      </c>
    </row>
    <row r="37" spans="1:58" x14ac:dyDescent="0.2">
      <c r="A37" s="10" t="s">
        <v>145</v>
      </c>
      <c r="B37" s="16" t="s">
        <v>132</v>
      </c>
      <c r="C37" s="16" t="s">
        <v>23</v>
      </c>
      <c r="D37" s="10" t="s">
        <v>7</v>
      </c>
      <c r="E37" s="10">
        <v>1998</v>
      </c>
      <c r="F37" s="2">
        <v>21</v>
      </c>
      <c r="G37" s="10">
        <v>105</v>
      </c>
      <c r="AT37" s="2"/>
      <c r="AU37" s="2"/>
      <c r="AV37" s="7" t="s">
        <v>138</v>
      </c>
      <c r="AW37" s="8">
        <f t="shared" si="0"/>
        <v>3</v>
      </c>
      <c r="AX37" s="8">
        <f t="shared" si="0"/>
        <v>4</v>
      </c>
      <c r="AY37" s="8">
        <f t="shared" si="1"/>
        <v>7</v>
      </c>
      <c r="AZ37" s="8">
        <f t="shared" si="2"/>
        <v>279</v>
      </c>
      <c r="BA37" s="8">
        <f t="shared" si="2"/>
        <v>1395</v>
      </c>
      <c r="BB37" s="9">
        <f t="shared" si="3"/>
        <v>199.28571428571428</v>
      </c>
      <c r="BC37" s="9">
        <f t="shared" si="4"/>
        <v>181.66666666666666</v>
      </c>
      <c r="BD37" s="9">
        <f t="shared" si="4"/>
        <v>212.5</v>
      </c>
      <c r="BE37" s="8">
        <f t="shared" si="5"/>
        <v>300</v>
      </c>
      <c r="BF37" s="1">
        <f t="shared" si="6"/>
        <v>40</v>
      </c>
    </row>
    <row r="38" spans="1:58" x14ac:dyDescent="0.2">
      <c r="A38" s="10" t="s">
        <v>145</v>
      </c>
      <c r="B38" s="16" t="s">
        <v>16</v>
      </c>
      <c r="C38" s="16" t="s">
        <v>15</v>
      </c>
      <c r="D38" s="10" t="s">
        <v>4</v>
      </c>
      <c r="E38" s="10">
        <v>1999</v>
      </c>
      <c r="F38" s="2">
        <v>42</v>
      </c>
      <c r="G38" s="10">
        <v>210</v>
      </c>
      <c r="AT38" s="2"/>
      <c r="AU38" s="2"/>
      <c r="AV38" s="7" t="s">
        <v>139</v>
      </c>
      <c r="AW38" s="8">
        <f t="shared" si="0"/>
        <v>5</v>
      </c>
      <c r="AX38" s="8">
        <f t="shared" si="0"/>
        <v>4</v>
      </c>
      <c r="AY38" s="8">
        <f t="shared" si="1"/>
        <v>9</v>
      </c>
      <c r="AZ38" s="8">
        <f t="shared" si="2"/>
        <v>248</v>
      </c>
      <c r="BA38" s="8">
        <f t="shared" si="2"/>
        <v>1240</v>
      </c>
      <c r="BB38" s="9">
        <f t="shared" si="3"/>
        <v>137.77777777777777</v>
      </c>
      <c r="BC38" s="9">
        <f t="shared" si="4"/>
        <v>113</v>
      </c>
      <c r="BD38" s="9">
        <f t="shared" si="4"/>
        <v>168.75</v>
      </c>
      <c r="BE38" s="8">
        <f t="shared" si="5"/>
        <v>300</v>
      </c>
      <c r="BF38" s="1">
        <f t="shared" si="6"/>
        <v>0</v>
      </c>
    </row>
    <row r="39" spans="1:58" x14ac:dyDescent="0.2">
      <c r="A39" s="10" t="s">
        <v>138</v>
      </c>
      <c r="B39" s="16" t="s">
        <v>26</v>
      </c>
      <c r="C39" s="16" t="s">
        <v>48</v>
      </c>
      <c r="D39" s="10" t="s">
        <v>4</v>
      </c>
      <c r="E39" s="10">
        <v>1998</v>
      </c>
      <c r="F39" s="2">
        <v>60</v>
      </c>
      <c r="G39" s="10">
        <v>300</v>
      </c>
      <c r="AT39" s="2"/>
      <c r="AU39" s="2"/>
      <c r="AV39" s="7" t="s">
        <v>145</v>
      </c>
      <c r="AW39" s="8">
        <f t="shared" si="0"/>
        <v>3</v>
      </c>
      <c r="AX39" s="8">
        <f t="shared" si="0"/>
        <v>4</v>
      </c>
      <c r="AY39" s="8">
        <f t="shared" si="1"/>
        <v>7</v>
      </c>
      <c r="AZ39" s="8">
        <f t="shared" si="2"/>
        <v>213</v>
      </c>
      <c r="BA39" s="8">
        <f t="shared" si="2"/>
        <v>1065</v>
      </c>
      <c r="BB39" s="9">
        <f t="shared" si="3"/>
        <v>152.14285714285714</v>
      </c>
      <c r="BC39" s="9">
        <f t="shared" si="4"/>
        <v>146.66666666666666</v>
      </c>
      <c r="BD39" s="9">
        <f t="shared" si="4"/>
        <v>156.25</v>
      </c>
      <c r="BE39" s="8">
        <f t="shared" si="5"/>
        <v>215</v>
      </c>
      <c r="BF39" s="1">
        <f t="shared" si="6"/>
        <v>70</v>
      </c>
    </row>
    <row r="40" spans="1:58" x14ac:dyDescent="0.2">
      <c r="A40" s="10" t="s">
        <v>138</v>
      </c>
      <c r="B40" s="16" t="s">
        <v>133</v>
      </c>
      <c r="C40" s="16" t="s">
        <v>47</v>
      </c>
      <c r="D40" s="10" t="s">
        <v>4</v>
      </c>
      <c r="E40" s="10">
        <v>1988</v>
      </c>
      <c r="F40" s="2">
        <v>58</v>
      </c>
      <c r="G40" s="10">
        <v>290</v>
      </c>
      <c r="AT40" s="2"/>
      <c r="AU40" s="2"/>
      <c r="AV40" s="7" t="s">
        <v>141</v>
      </c>
      <c r="AW40" s="8">
        <f t="shared" si="0"/>
        <v>2</v>
      </c>
      <c r="AX40" s="8">
        <f t="shared" si="0"/>
        <v>1</v>
      </c>
      <c r="AY40" s="8">
        <f t="shared" si="1"/>
        <v>3</v>
      </c>
      <c r="AZ40" s="8">
        <f t="shared" si="2"/>
        <v>80</v>
      </c>
      <c r="BA40" s="8">
        <f t="shared" si="2"/>
        <v>400</v>
      </c>
      <c r="BB40" s="9">
        <f t="shared" si="3"/>
        <v>133.33333333333334</v>
      </c>
      <c r="BC40" s="9">
        <f t="shared" si="4"/>
        <v>160</v>
      </c>
      <c r="BD40" s="9">
        <f t="shared" si="4"/>
        <v>80</v>
      </c>
      <c r="BE40" s="8">
        <f t="shared" si="5"/>
        <v>240</v>
      </c>
      <c r="BF40" s="1">
        <f t="shared" si="6"/>
        <v>80</v>
      </c>
    </row>
    <row r="41" spans="1:58" x14ac:dyDescent="0.2">
      <c r="A41" s="10" t="s">
        <v>137</v>
      </c>
      <c r="B41" s="16" t="s">
        <v>134</v>
      </c>
      <c r="C41" s="16" t="s">
        <v>13</v>
      </c>
      <c r="D41" s="10" t="s">
        <v>4</v>
      </c>
      <c r="E41" s="10">
        <v>1990</v>
      </c>
      <c r="F41" s="2">
        <v>57</v>
      </c>
      <c r="G41" s="10">
        <v>285</v>
      </c>
      <c r="AT41" s="2"/>
      <c r="AU41" s="2"/>
      <c r="AV41" s="7" t="s">
        <v>142</v>
      </c>
      <c r="AW41" s="8">
        <f t="shared" si="0"/>
        <v>4</v>
      </c>
      <c r="AX41" s="8">
        <f t="shared" si="0"/>
        <v>9</v>
      </c>
      <c r="AY41" s="8">
        <f t="shared" si="1"/>
        <v>13</v>
      </c>
      <c r="AZ41" s="8">
        <f t="shared" si="2"/>
        <v>368</v>
      </c>
      <c r="BA41" s="8">
        <f t="shared" si="2"/>
        <v>1840</v>
      </c>
      <c r="BB41" s="9">
        <f t="shared" si="3"/>
        <v>141.53846153846155</v>
      </c>
      <c r="BC41" s="9">
        <f t="shared" si="4"/>
        <v>182.5</v>
      </c>
      <c r="BD41" s="9">
        <f t="shared" si="4"/>
        <v>123.33333333333333</v>
      </c>
      <c r="BE41" s="8">
        <f t="shared" si="5"/>
        <v>275</v>
      </c>
      <c r="BF41" s="1">
        <f t="shared" si="6"/>
        <v>50</v>
      </c>
    </row>
    <row r="42" spans="1:58" x14ac:dyDescent="0.2">
      <c r="A42" s="10" t="s">
        <v>137</v>
      </c>
      <c r="B42" s="16" t="s">
        <v>16</v>
      </c>
      <c r="C42" s="16" t="s">
        <v>51</v>
      </c>
      <c r="D42" s="10" t="s">
        <v>4</v>
      </c>
      <c r="E42" s="10">
        <v>2000</v>
      </c>
      <c r="F42" s="2">
        <v>54</v>
      </c>
      <c r="G42" s="10">
        <v>270</v>
      </c>
      <c r="AT42" s="2"/>
      <c r="AU42" s="2"/>
      <c r="AV42" s="7" t="s">
        <v>140</v>
      </c>
      <c r="AW42" s="8">
        <f t="shared" si="0"/>
        <v>29</v>
      </c>
      <c r="AX42" s="8">
        <f t="shared" si="0"/>
        <v>6</v>
      </c>
      <c r="AY42" s="8">
        <f t="shared" si="1"/>
        <v>35</v>
      </c>
      <c r="AZ42" s="8">
        <f t="shared" si="2"/>
        <v>998</v>
      </c>
      <c r="BA42" s="8">
        <f t="shared" si="2"/>
        <v>4990</v>
      </c>
      <c r="BB42" s="9">
        <f t="shared" si="3"/>
        <v>142.57142857142858</v>
      </c>
      <c r="BC42" s="9">
        <f t="shared" si="4"/>
        <v>134.13793103448276</v>
      </c>
      <c r="BD42" s="9">
        <f t="shared" si="4"/>
        <v>183.33333333333334</v>
      </c>
      <c r="BE42" s="8">
        <f t="shared" si="5"/>
        <v>275</v>
      </c>
      <c r="BF42" s="1">
        <f t="shared" si="6"/>
        <v>20</v>
      </c>
    </row>
    <row r="43" spans="1:58" x14ac:dyDescent="0.2">
      <c r="A43" s="10" t="s">
        <v>139</v>
      </c>
      <c r="B43" s="16" t="s">
        <v>79</v>
      </c>
      <c r="C43" s="16" t="s">
        <v>15</v>
      </c>
      <c r="D43" s="10" t="s">
        <v>4</v>
      </c>
      <c r="E43" s="10">
        <v>1990</v>
      </c>
      <c r="F43" s="2">
        <v>0</v>
      </c>
      <c r="G43" s="10">
        <v>0</v>
      </c>
      <c r="AT43" s="2"/>
      <c r="AU43" s="2"/>
      <c r="AV43" s="7" t="s">
        <v>8</v>
      </c>
      <c r="AW43" s="8">
        <f t="shared" si="0"/>
        <v>1</v>
      </c>
      <c r="AX43" s="8">
        <f t="shared" si="0"/>
        <v>3</v>
      </c>
      <c r="AY43" s="8">
        <f t="shared" si="1"/>
        <v>4</v>
      </c>
      <c r="AZ43" s="8">
        <f t="shared" si="2"/>
        <v>127</v>
      </c>
      <c r="BA43" s="8">
        <f t="shared" si="2"/>
        <v>635</v>
      </c>
      <c r="BB43" s="9">
        <f t="shared" si="3"/>
        <v>158.75</v>
      </c>
      <c r="BC43" s="9">
        <f t="shared" si="4"/>
        <v>125</v>
      </c>
      <c r="BD43" s="9">
        <f t="shared" si="4"/>
        <v>170</v>
      </c>
      <c r="BE43" s="8">
        <f t="shared" si="5"/>
        <v>235</v>
      </c>
      <c r="BF43" s="1">
        <f t="shared" si="6"/>
        <v>70</v>
      </c>
    </row>
    <row r="44" spans="1:58" x14ac:dyDescent="0.2">
      <c r="A44" s="10" t="s">
        <v>143</v>
      </c>
      <c r="B44" s="16" t="s">
        <v>105</v>
      </c>
      <c r="C44" s="16" t="s">
        <v>50</v>
      </c>
      <c r="D44" s="10" t="s">
        <v>4</v>
      </c>
      <c r="E44" s="10">
        <v>1998</v>
      </c>
      <c r="F44" s="2">
        <v>24</v>
      </c>
      <c r="G44" s="10">
        <v>120</v>
      </c>
      <c r="AV44" s="7" t="s">
        <v>144</v>
      </c>
      <c r="AW44" s="8">
        <f t="shared" si="0"/>
        <v>1</v>
      </c>
      <c r="AX44" s="8">
        <f t="shared" si="0"/>
        <v>5</v>
      </c>
      <c r="AY44" s="8">
        <f t="shared" si="1"/>
        <v>6</v>
      </c>
      <c r="AZ44" s="8">
        <f t="shared" si="2"/>
        <v>198</v>
      </c>
      <c r="BA44" s="8">
        <f t="shared" si="2"/>
        <v>990</v>
      </c>
      <c r="BB44" s="9">
        <f t="shared" si="3"/>
        <v>165</v>
      </c>
      <c r="BC44" s="9">
        <f t="shared" si="4"/>
        <v>160</v>
      </c>
      <c r="BD44" s="9">
        <f t="shared" si="4"/>
        <v>166</v>
      </c>
      <c r="BE44" s="8">
        <f t="shared" si="5"/>
        <v>275</v>
      </c>
      <c r="BF44" s="1">
        <f t="shared" si="6"/>
        <v>55</v>
      </c>
    </row>
    <row r="45" spans="1:58" x14ac:dyDescent="0.2">
      <c r="A45" s="10" t="s">
        <v>145</v>
      </c>
      <c r="B45" s="16" t="s">
        <v>106</v>
      </c>
      <c r="C45" s="16" t="s">
        <v>51</v>
      </c>
      <c r="D45" s="10" t="s">
        <v>4</v>
      </c>
      <c r="E45" s="10">
        <v>1990</v>
      </c>
      <c r="F45" s="2">
        <v>41</v>
      </c>
      <c r="G45" s="10">
        <v>205</v>
      </c>
      <c r="AV45" s="7" t="s">
        <v>143</v>
      </c>
      <c r="AW45" s="8">
        <f t="shared" si="0"/>
        <v>4</v>
      </c>
      <c r="AX45" s="8">
        <f t="shared" si="0"/>
        <v>6</v>
      </c>
      <c r="AY45" s="8">
        <f t="shared" si="1"/>
        <v>10</v>
      </c>
      <c r="AZ45" s="8">
        <f t="shared" si="2"/>
        <v>310</v>
      </c>
      <c r="BA45" s="8">
        <f t="shared" si="2"/>
        <v>1550</v>
      </c>
      <c r="BB45" s="9">
        <f t="shared" si="3"/>
        <v>155</v>
      </c>
      <c r="BC45" s="9">
        <f t="shared" si="4"/>
        <v>143.75</v>
      </c>
      <c r="BD45" s="9">
        <f t="shared" si="4"/>
        <v>162.5</v>
      </c>
      <c r="BE45" s="8">
        <f t="shared" si="5"/>
        <v>280</v>
      </c>
      <c r="BF45" s="1">
        <f t="shared" si="6"/>
        <v>10</v>
      </c>
    </row>
    <row r="46" spans="1:58" x14ac:dyDescent="0.2">
      <c r="A46" s="10" t="s">
        <v>145</v>
      </c>
      <c r="B46" s="16" t="s">
        <v>107</v>
      </c>
      <c r="C46" s="16" t="s">
        <v>36</v>
      </c>
      <c r="D46" s="10" t="s">
        <v>4</v>
      </c>
      <c r="E46" s="10">
        <v>1996</v>
      </c>
      <c r="F46" s="2">
        <v>28</v>
      </c>
      <c r="G46" s="10">
        <v>140</v>
      </c>
    </row>
    <row r="47" spans="1:58" x14ac:dyDescent="0.2">
      <c r="A47" s="10" t="s">
        <v>140</v>
      </c>
      <c r="B47" s="16" t="s">
        <v>108</v>
      </c>
      <c r="C47" s="16" t="s">
        <v>13</v>
      </c>
      <c r="D47" s="10" t="s">
        <v>4</v>
      </c>
      <c r="E47" s="10">
        <v>1993</v>
      </c>
      <c r="F47" s="2">
        <v>39</v>
      </c>
      <c r="G47" s="10">
        <v>195</v>
      </c>
    </row>
    <row r="48" spans="1:58" x14ac:dyDescent="0.2">
      <c r="A48" s="10" t="s">
        <v>140</v>
      </c>
      <c r="B48" s="16" t="s">
        <v>16</v>
      </c>
      <c r="C48" s="16" t="s">
        <v>52</v>
      </c>
      <c r="D48" s="10" t="s">
        <v>4</v>
      </c>
      <c r="E48" s="10">
        <v>2001</v>
      </c>
      <c r="F48" s="2">
        <v>40</v>
      </c>
      <c r="G48" s="10">
        <v>200</v>
      </c>
    </row>
    <row r="49" spans="1:7" x14ac:dyDescent="0.2">
      <c r="A49" s="10" t="s">
        <v>140</v>
      </c>
      <c r="B49" s="16" t="s">
        <v>109</v>
      </c>
      <c r="C49" s="16" t="s">
        <v>53</v>
      </c>
      <c r="D49" s="10" t="s">
        <v>7</v>
      </c>
      <c r="E49" s="10">
        <v>1996</v>
      </c>
      <c r="F49" s="2">
        <v>14</v>
      </c>
      <c r="G49" s="10">
        <v>70</v>
      </c>
    </row>
    <row r="50" spans="1:7" x14ac:dyDescent="0.2">
      <c r="A50" s="10" t="s">
        <v>143</v>
      </c>
      <c r="B50" s="16" t="s">
        <v>77</v>
      </c>
      <c r="C50" s="16" t="s">
        <v>15</v>
      </c>
      <c r="D50" s="10" t="s">
        <v>4</v>
      </c>
      <c r="E50" s="10">
        <v>1998</v>
      </c>
      <c r="F50" s="2">
        <v>56</v>
      </c>
      <c r="G50" s="10">
        <v>280</v>
      </c>
    </row>
    <row r="51" spans="1:7" x14ac:dyDescent="0.2">
      <c r="A51" s="10" t="s">
        <v>143</v>
      </c>
      <c r="B51" s="16" t="s">
        <v>110</v>
      </c>
      <c r="C51" s="16" t="s">
        <v>14</v>
      </c>
      <c r="D51" s="10" t="s">
        <v>7</v>
      </c>
      <c r="E51" s="10">
        <v>1997</v>
      </c>
      <c r="F51" s="2">
        <v>49</v>
      </c>
      <c r="G51" s="10">
        <v>245</v>
      </c>
    </row>
    <row r="52" spans="1:7" x14ac:dyDescent="0.2">
      <c r="A52" s="10" t="s">
        <v>143</v>
      </c>
      <c r="B52" s="16" t="s">
        <v>16</v>
      </c>
      <c r="C52" s="16" t="s">
        <v>10</v>
      </c>
      <c r="D52" s="10" t="s">
        <v>7</v>
      </c>
      <c r="E52" s="10">
        <v>1990</v>
      </c>
      <c r="F52" s="2">
        <v>2</v>
      </c>
      <c r="G52" s="10">
        <v>10</v>
      </c>
    </row>
    <row r="53" spans="1:7" x14ac:dyDescent="0.2">
      <c r="A53" s="10" t="s">
        <v>140</v>
      </c>
      <c r="B53" s="16" t="s">
        <v>26</v>
      </c>
      <c r="C53" s="16" t="s">
        <v>54</v>
      </c>
      <c r="D53" s="10" t="s">
        <v>7</v>
      </c>
      <c r="E53" s="10">
        <v>1976</v>
      </c>
      <c r="F53" s="2">
        <v>40</v>
      </c>
      <c r="G53" s="10">
        <v>200</v>
      </c>
    </row>
    <row r="54" spans="1:7" x14ac:dyDescent="0.2">
      <c r="A54" s="10" t="s">
        <v>140</v>
      </c>
      <c r="B54" s="16" t="s">
        <v>16</v>
      </c>
      <c r="C54" s="16" t="s">
        <v>55</v>
      </c>
      <c r="D54" s="10" t="s">
        <v>7</v>
      </c>
      <c r="E54" s="10">
        <v>2002</v>
      </c>
      <c r="F54" s="2">
        <v>7</v>
      </c>
      <c r="G54" s="10">
        <v>35</v>
      </c>
    </row>
    <row r="55" spans="1:7" x14ac:dyDescent="0.2">
      <c r="A55" s="10" t="s">
        <v>140</v>
      </c>
      <c r="B55" s="17" t="s">
        <v>69</v>
      </c>
      <c r="C55" s="16" t="s">
        <v>56</v>
      </c>
      <c r="D55" s="10" t="s">
        <v>7</v>
      </c>
      <c r="E55" s="10">
        <v>1999</v>
      </c>
      <c r="F55" s="2">
        <v>27</v>
      </c>
      <c r="G55" s="10">
        <v>135</v>
      </c>
    </row>
    <row r="56" spans="1:7" x14ac:dyDescent="0.2">
      <c r="A56" s="10" t="s">
        <v>140</v>
      </c>
      <c r="B56" s="16" t="s">
        <v>79</v>
      </c>
      <c r="C56" s="16" t="s">
        <v>10</v>
      </c>
      <c r="D56" s="10" t="s">
        <v>7</v>
      </c>
      <c r="E56" s="10">
        <v>1993</v>
      </c>
      <c r="F56" s="2">
        <v>31</v>
      </c>
      <c r="G56" s="10">
        <v>155</v>
      </c>
    </row>
    <row r="57" spans="1:7" x14ac:dyDescent="0.2">
      <c r="A57" s="10" t="s">
        <v>142</v>
      </c>
      <c r="B57" s="17" t="s">
        <v>66</v>
      </c>
      <c r="C57" s="16" t="s">
        <v>44</v>
      </c>
      <c r="D57" s="10" t="s">
        <v>4</v>
      </c>
      <c r="E57" s="10">
        <v>1999</v>
      </c>
      <c r="F57" s="2">
        <v>15</v>
      </c>
      <c r="G57" s="10">
        <v>75</v>
      </c>
    </row>
    <row r="58" spans="1:7" x14ac:dyDescent="0.2">
      <c r="A58" s="10" t="s">
        <v>142</v>
      </c>
      <c r="B58" s="16" t="s">
        <v>111</v>
      </c>
      <c r="C58" s="16" t="s">
        <v>21</v>
      </c>
      <c r="D58" s="10" t="s">
        <v>7</v>
      </c>
      <c r="E58" s="10">
        <v>1999</v>
      </c>
      <c r="F58" s="2">
        <v>18</v>
      </c>
      <c r="G58" s="10">
        <v>90</v>
      </c>
    </row>
    <row r="59" spans="1:7" x14ac:dyDescent="0.2">
      <c r="A59" s="10" t="s">
        <v>138</v>
      </c>
      <c r="B59" s="16" t="s">
        <v>91</v>
      </c>
      <c r="C59" s="16" t="s">
        <v>41</v>
      </c>
      <c r="D59" s="10" t="s">
        <v>4</v>
      </c>
      <c r="E59" s="10">
        <v>1991</v>
      </c>
      <c r="F59" s="2">
        <v>17</v>
      </c>
      <c r="G59" s="10">
        <v>85</v>
      </c>
    </row>
    <row r="60" spans="1:7" x14ac:dyDescent="0.2">
      <c r="A60" s="10" t="s">
        <v>137</v>
      </c>
      <c r="B60" s="16" t="s">
        <v>112</v>
      </c>
      <c r="C60" s="16" t="s">
        <v>60</v>
      </c>
      <c r="D60" s="10" t="s">
        <v>4</v>
      </c>
      <c r="E60" s="10">
        <v>1999</v>
      </c>
      <c r="F60" s="2">
        <v>38</v>
      </c>
      <c r="G60" s="10">
        <v>190</v>
      </c>
    </row>
    <row r="61" spans="1:7" x14ac:dyDescent="0.2">
      <c r="A61" s="10" t="s">
        <v>140</v>
      </c>
      <c r="B61" s="16" t="s">
        <v>132</v>
      </c>
      <c r="C61" s="16" t="s">
        <v>12</v>
      </c>
      <c r="D61" s="10" t="s">
        <v>7</v>
      </c>
      <c r="E61" s="10">
        <v>1993</v>
      </c>
      <c r="F61" s="2">
        <v>7</v>
      </c>
      <c r="G61" s="10">
        <v>35</v>
      </c>
    </row>
    <row r="62" spans="1:7" x14ac:dyDescent="0.2">
      <c r="A62" s="10" t="s">
        <v>142</v>
      </c>
      <c r="B62" s="16" t="s">
        <v>113</v>
      </c>
      <c r="C62" s="16" t="s">
        <v>57</v>
      </c>
      <c r="D62" s="10" t="s">
        <v>4</v>
      </c>
      <c r="E62" s="10">
        <v>1997</v>
      </c>
      <c r="F62" s="2">
        <v>31</v>
      </c>
      <c r="G62" s="10">
        <v>155</v>
      </c>
    </row>
    <row r="63" spans="1:7" x14ac:dyDescent="0.2">
      <c r="A63" s="10" t="s">
        <v>142</v>
      </c>
      <c r="B63" s="16" t="s">
        <v>114</v>
      </c>
      <c r="C63" s="16" t="s">
        <v>58</v>
      </c>
      <c r="D63" s="10" t="s">
        <v>4</v>
      </c>
      <c r="E63" s="10">
        <v>1990</v>
      </c>
      <c r="F63" s="2">
        <v>10</v>
      </c>
      <c r="G63" s="10">
        <v>50</v>
      </c>
    </row>
    <row r="64" spans="1:7" x14ac:dyDescent="0.2">
      <c r="A64" s="10" t="s">
        <v>140</v>
      </c>
      <c r="B64" s="17" t="s">
        <v>66</v>
      </c>
      <c r="C64" s="16" t="s">
        <v>11</v>
      </c>
      <c r="D64" s="10" t="s">
        <v>7</v>
      </c>
      <c r="E64" s="10">
        <v>1982</v>
      </c>
      <c r="F64" s="2">
        <v>31</v>
      </c>
      <c r="G64" s="10">
        <v>155</v>
      </c>
    </row>
    <row r="65" spans="1:7" x14ac:dyDescent="0.2">
      <c r="A65" s="10" t="s">
        <v>140</v>
      </c>
      <c r="B65" s="16" t="s">
        <v>16</v>
      </c>
      <c r="C65" s="16" t="s">
        <v>17</v>
      </c>
      <c r="D65" s="10" t="s">
        <v>7</v>
      </c>
      <c r="E65" s="10">
        <v>1994</v>
      </c>
      <c r="F65" s="2">
        <v>11</v>
      </c>
      <c r="G65" s="10">
        <v>55</v>
      </c>
    </row>
    <row r="66" spans="1:7" x14ac:dyDescent="0.2">
      <c r="A66" s="10" t="s">
        <v>142</v>
      </c>
      <c r="B66" s="16" t="s">
        <v>115</v>
      </c>
      <c r="C66" s="16" t="s">
        <v>12</v>
      </c>
      <c r="D66" s="10" t="s">
        <v>7</v>
      </c>
      <c r="E66" s="10">
        <v>1996</v>
      </c>
      <c r="F66" s="2">
        <v>48</v>
      </c>
      <c r="G66" s="10">
        <v>240</v>
      </c>
    </row>
    <row r="67" spans="1:7" x14ac:dyDescent="0.2">
      <c r="A67" s="10" t="s">
        <v>139</v>
      </c>
      <c r="B67" s="16" t="s">
        <v>116</v>
      </c>
      <c r="C67" s="16" t="s">
        <v>21</v>
      </c>
      <c r="D67" s="10" t="s">
        <v>7</v>
      </c>
      <c r="E67" s="10">
        <v>2000</v>
      </c>
      <c r="F67" s="2">
        <v>10</v>
      </c>
      <c r="G67" s="10">
        <v>50</v>
      </c>
    </row>
    <row r="68" spans="1:7" x14ac:dyDescent="0.2">
      <c r="A68" s="10" t="s">
        <v>142</v>
      </c>
      <c r="B68" s="17" t="s">
        <v>69</v>
      </c>
      <c r="C68" s="16" t="s">
        <v>64</v>
      </c>
      <c r="D68" s="10" t="s">
        <v>4</v>
      </c>
      <c r="E68" s="10">
        <v>1994</v>
      </c>
      <c r="F68" s="2">
        <v>15</v>
      </c>
      <c r="G68" s="10">
        <v>75</v>
      </c>
    </row>
    <row r="69" spans="1:7" x14ac:dyDescent="0.2">
      <c r="A69" s="10" t="s">
        <v>142</v>
      </c>
      <c r="B69" s="17" t="s">
        <v>16</v>
      </c>
      <c r="C69" s="17" t="s">
        <v>65</v>
      </c>
      <c r="D69" s="10" t="s">
        <v>4</v>
      </c>
      <c r="E69" s="10">
        <v>1991</v>
      </c>
      <c r="F69" s="2">
        <v>28</v>
      </c>
      <c r="G69" s="10">
        <v>140</v>
      </c>
    </row>
    <row r="70" spans="1:7" x14ac:dyDescent="0.2">
      <c r="A70" s="10" t="s">
        <v>140</v>
      </c>
      <c r="B70" s="17" t="s">
        <v>66</v>
      </c>
      <c r="C70" s="17" t="s">
        <v>67</v>
      </c>
      <c r="D70" s="10" t="s">
        <v>7</v>
      </c>
      <c r="E70" s="10">
        <v>1994</v>
      </c>
      <c r="F70" s="2">
        <v>50</v>
      </c>
      <c r="G70" s="10">
        <v>250</v>
      </c>
    </row>
    <row r="71" spans="1:7" x14ac:dyDescent="0.2">
      <c r="A71" s="10" t="s">
        <v>140</v>
      </c>
      <c r="B71" s="17" t="s">
        <v>68</v>
      </c>
      <c r="C71" s="17" t="s">
        <v>9</v>
      </c>
      <c r="D71" s="10" t="s">
        <v>7</v>
      </c>
      <c r="E71" s="10">
        <v>1992</v>
      </c>
      <c r="F71" s="2">
        <v>31</v>
      </c>
      <c r="G71" s="10">
        <v>155</v>
      </c>
    </row>
    <row r="72" spans="1:7" x14ac:dyDescent="0.2">
      <c r="A72" s="10" t="s">
        <v>140</v>
      </c>
      <c r="B72" s="17" t="s">
        <v>69</v>
      </c>
      <c r="C72" s="17" t="s">
        <v>54</v>
      </c>
      <c r="D72" s="10" t="s">
        <v>7</v>
      </c>
      <c r="E72" s="10">
        <v>1999</v>
      </c>
      <c r="F72" s="2">
        <v>10</v>
      </c>
      <c r="G72" s="10">
        <v>50</v>
      </c>
    </row>
    <row r="73" spans="1:7" x14ac:dyDescent="0.2">
      <c r="A73" s="10" t="s">
        <v>142</v>
      </c>
      <c r="B73" s="17" t="s">
        <v>70</v>
      </c>
      <c r="C73" s="17" t="s">
        <v>42</v>
      </c>
      <c r="D73" s="10" t="s">
        <v>7</v>
      </c>
      <c r="E73" s="10">
        <v>1996</v>
      </c>
      <c r="F73" s="2">
        <v>26</v>
      </c>
      <c r="G73" s="10">
        <v>130</v>
      </c>
    </row>
    <row r="74" spans="1:7" x14ac:dyDescent="0.2">
      <c r="A74" s="10" t="s">
        <v>143</v>
      </c>
      <c r="B74" s="17" t="s">
        <v>71</v>
      </c>
      <c r="C74" s="17" t="s">
        <v>72</v>
      </c>
      <c r="D74" s="10" t="s">
        <v>4</v>
      </c>
      <c r="E74" s="10">
        <v>1997</v>
      </c>
      <c r="F74" s="2">
        <v>4</v>
      </c>
      <c r="G74" s="10">
        <v>20</v>
      </c>
    </row>
    <row r="75" spans="1:7" x14ac:dyDescent="0.2">
      <c r="A75" s="10" t="s">
        <v>143</v>
      </c>
      <c r="B75" s="17" t="s">
        <v>73</v>
      </c>
      <c r="C75" s="17" t="s">
        <v>74</v>
      </c>
      <c r="D75" s="10" t="s">
        <v>4</v>
      </c>
      <c r="E75" s="10">
        <v>1992</v>
      </c>
      <c r="F75" s="2">
        <v>25</v>
      </c>
      <c r="G75" s="10">
        <v>125</v>
      </c>
    </row>
    <row r="76" spans="1:7" x14ac:dyDescent="0.2">
      <c r="A76" s="10" t="s">
        <v>139</v>
      </c>
      <c r="B76" s="17" t="s">
        <v>75</v>
      </c>
      <c r="C76" s="17" t="s">
        <v>76</v>
      </c>
      <c r="D76" s="10" t="s">
        <v>7</v>
      </c>
      <c r="E76" s="10">
        <v>1998</v>
      </c>
      <c r="F76" s="2">
        <v>41</v>
      </c>
      <c r="G76" s="10">
        <v>205</v>
      </c>
    </row>
    <row r="77" spans="1:7" x14ac:dyDescent="0.2">
      <c r="A77" s="10" t="s">
        <v>139</v>
      </c>
      <c r="B77" s="17" t="s">
        <v>77</v>
      </c>
      <c r="C77" s="17" t="s">
        <v>9</v>
      </c>
      <c r="D77" s="10" t="s">
        <v>7</v>
      </c>
      <c r="E77" s="10">
        <v>1999</v>
      </c>
      <c r="F77" s="2">
        <v>13</v>
      </c>
      <c r="G77" s="10">
        <v>65</v>
      </c>
    </row>
    <row r="78" spans="1:7" x14ac:dyDescent="0.2">
      <c r="A78" s="10" t="s">
        <v>140</v>
      </c>
      <c r="B78" s="16" t="s">
        <v>78</v>
      </c>
      <c r="C78" s="16" t="s">
        <v>81</v>
      </c>
      <c r="D78" s="10" t="s">
        <v>7</v>
      </c>
      <c r="E78" s="10">
        <v>1998</v>
      </c>
      <c r="F78" s="2">
        <v>18</v>
      </c>
      <c r="G78" s="10">
        <v>90</v>
      </c>
    </row>
    <row r="79" spans="1:7" x14ac:dyDescent="0.2">
      <c r="A79" s="10" t="s">
        <v>137</v>
      </c>
      <c r="B79" s="17" t="s">
        <v>75</v>
      </c>
      <c r="C79" s="16" t="s">
        <v>57</v>
      </c>
      <c r="D79" s="10" t="s">
        <v>4</v>
      </c>
      <c r="E79" s="10">
        <v>1988</v>
      </c>
      <c r="F79" s="2">
        <v>53</v>
      </c>
      <c r="G79" s="10">
        <v>265</v>
      </c>
    </row>
    <row r="80" spans="1:7" x14ac:dyDescent="0.2">
      <c r="A80" s="10" t="s">
        <v>138</v>
      </c>
      <c r="B80" s="16" t="s">
        <v>117</v>
      </c>
      <c r="C80" s="16" t="s">
        <v>24</v>
      </c>
      <c r="D80" s="10" t="s">
        <v>4</v>
      </c>
      <c r="E80" s="10">
        <v>1998</v>
      </c>
      <c r="F80" s="2">
        <v>35</v>
      </c>
      <c r="G80" s="10">
        <v>175</v>
      </c>
    </row>
    <row r="81" spans="1:7" x14ac:dyDescent="0.2">
      <c r="A81" s="10" t="s">
        <v>140</v>
      </c>
      <c r="B81" s="16" t="s">
        <v>105</v>
      </c>
      <c r="C81" s="16" t="s">
        <v>22</v>
      </c>
      <c r="D81" s="10" t="s">
        <v>7</v>
      </c>
      <c r="E81" s="10">
        <v>2000</v>
      </c>
      <c r="F81" s="2">
        <v>40</v>
      </c>
      <c r="G81" s="10">
        <v>200</v>
      </c>
    </row>
    <row r="82" spans="1:7" x14ac:dyDescent="0.2">
      <c r="A82" s="10" t="s">
        <v>140</v>
      </c>
      <c r="B82" s="16" t="s">
        <v>131</v>
      </c>
      <c r="C82" s="16" t="s">
        <v>11</v>
      </c>
      <c r="D82" s="10" t="s">
        <v>7</v>
      </c>
      <c r="E82" s="10">
        <v>1987</v>
      </c>
      <c r="F82" s="2">
        <v>40</v>
      </c>
      <c r="G82" s="10">
        <v>200</v>
      </c>
    </row>
    <row r="83" spans="1:7" x14ac:dyDescent="0.2">
      <c r="A83" s="10" t="s">
        <v>142</v>
      </c>
      <c r="B83" s="16" t="s">
        <v>118</v>
      </c>
      <c r="C83" s="16" t="s">
        <v>15</v>
      </c>
      <c r="D83" s="10" t="s">
        <v>4</v>
      </c>
      <c r="E83" s="10">
        <v>1990</v>
      </c>
      <c r="F83" s="2">
        <v>11</v>
      </c>
      <c r="G83" s="10">
        <v>55</v>
      </c>
    </row>
    <row r="84" spans="1:7" x14ac:dyDescent="0.2">
      <c r="A84" s="10" t="s">
        <v>142</v>
      </c>
      <c r="B84" s="16" t="s">
        <v>119</v>
      </c>
      <c r="C84" s="16" t="s">
        <v>22</v>
      </c>
      <c r="D84" s="10" t="s">
        <v>7</v>
      </c>
      <c r="E84" s="10">
        <v>2000</v>
      </c>
      <c r="F84" s="2">
        <v>54</v>
      </c>
      <c r="G84" s="10">
        <v>270</v>
      </c>
    </row>
    <row r="85" spans="1:7" x14ac:dyDescent="0.2">
      <c r="A85" s="10" t="s">
        <v>140</v>
      </c>
      <c r="B85" s="16" t="s">
        <v>85</v>
      </c>
      <c r="C85" s="16" t="s">
        <v>59</v>
      </c>
      <c r="D85" s="10" t="s">
        <v>7</v>
      </c>
      <c r="E85" s="10">
        <v>1997</v>
      </c>
      <c r="F85" s="2">
        <v>20</v>
      </c>
      <c r="G85" s="10">
        <v>100</v>
      </c>
    </row>
    <row r="86" spans="1:7" x14ac:dyDescent="0.2">
      <c r="A86" s="10" t="s">
        <v>140</v>
      </c>
      <c r="B86" s="16" t="s">
        <v>120</v>
      </c>
      <c r="C86" s="16" t="s">
        <v>10</v>
      </c>
      <c r="D86" s="10" t="s">
        <v>7</v>
      </c>
      <c r="E86" s="10">
        <v>1981</v>
      </c>
      <c r="F86" s="2">
        <v>52</v>
      </c>
      <c r="G86" s="10">
        <v>260</v>
      </c>
    </row>
    <row r="87" spans="1:7" x14ac:dyDescent="0.2">
      <c r="A87" s="10" t="s">
        <v>8</v>
      </c>
      <c r="B87" s="16" t="s">
        <v>121</v>
      </c>
      <c r="C87" s="16" t="s">
        <v>44</v>
      </c>
      <c r="D87" s="10" t="s">
        <v>4</v>
      </c>
      <c r="E87" s="10">
        <v>1992</v>
      </c>
      <c r="F87" s="2">
        <v>14</v>
      </c>
      <c r="G87" s="10">
        <v>70</v>
      </c>
    </row>
    <row r="88" spans="1:7" x14ac:dyDescent="0.2">
      <c r="A88" s="10" t="s">
        <v>8</v>
      </c>
      <c r="B88" s="16" t="s">
        <v>122</v>
      </c>
      <c r="C88" s="16" t="s">
        <v>21</v>
      </c>
      <c r="D88" s="10" t="s">
        <v>7</v>
      </c>
      <c r="E88" s="10">
        <v>1986</v>
      </c>
      <c r="F88" s="2">
        <v>25</v>
      </c>
      <c r="G88" s="10">
        <v>125</v>
      </c>
    </row>
    <row r="89" spans="1:7" x14ac:dyDescent="0.2">
      <c r="A89" s="10" t="s">
        <v>144</v>
      </c>
      <c r="B89" s="16" t="s">
        <v>123</v>
      </c>
      <c r="C89" s="16" t="s">
        <v>41</v>
      </c>
      <c r="D89" s="10" t="s">
        <v>4</v>
      </c>
      <c r="E89" s="10">
        <v>1988</v>
      </c>
      <c r="F89" s="2">
        <v>42</v>
      </c>
      <c r="G89" s="10">
        <v>210</v>
      </c>
    </row>
    <row r="90" spans="1:7" x14ac:dyDescent="0.2">
      <c r="A90" s="10" t="s">
        <v>144</v>
      </c>
      <c r="B90" s="16" t="s">
        <v>124</v>
      </c>
      <c r="C90" s="16" t="s">
        <v>60</v>
      </c>
      <c r="D90" s="10" t="s">
        <v>4</v>
      </c>
      <c r="E90" s="10">
        <v>1994</v>
      </c>
      <c r="F90" s="2">
        <v>35</v>
      </c>
      <c r="G90" s="10">
        <v>175</v>
      </c>
    </row>
    <row r="91" spans="1:7" x14ac:dyDescent="0.2">
      <c r="A91" s="10" t="s">
        <v>138</v>
      </c>
      <c r="B91" s="16" t="s">
        <v>125</v>
      </c>
      <c r="C91" s="16" t="s">
        <v>53</v>
      </c>
      <c r="D91" s="10" t="s">
        <v>7</v>
      </c>
      <c r="E91" s="10">
        <v>1999</v>
      </c>
      <c r="F91" s="2">
        <v>49</v>
      </c>
      <c r="G91" s="10">
        <v>245</v>
      </c>
    </row>
    <row r="92" spans="1:7" x14ac:dyDescent="0.2">
      <c r="A92" s="10" t="s">
        <v>140</v>
      </c>
      <c r="B92" s="16" t="s">
        <v>126</v>
      </c>
      <c r="C92" s="16" t="s">
        <v>61</v>
      </c>
      <c r="D92" s="10" t="s">
        <v>7</v>
      </c>
      <c r="E92" s="10">
        <v>1996</v>
      </c>
      <c r="F92" s="2">
        <v>24</v>
      </c>
      <c r="G92" s="10">
        <v>120</v>
      </c>
    </row>
    <row r="93" spans="1:7" x14ac:dyDescent="0.2">
      <c r="A93" s="10" t="s">
        <v>140</v>
      </c>
      <c r="B93" s="16" t="s">
        <v>79</v>
      </c>
      <c r="C93" s="16" t="s">
        <v>62</v>
      </c>
      <c r="D93" s="10" t="s">
        <v>4</v>
      </c>
      <c r="E93" s="10">
        <v>1986</v>
      </c>
      <c r="F93" s="2">
        <v>30</v>
      </c>
      <c r="G93" s="10">
        <v>150</v>
      </c>
    </row>
    <row r="94" spans="1:7" x14ac:dyDescent="0.2">
      <c r="A94" s="10" t="s">
        <v>142</v>
      </c>
      <c r="B94" s="16" t="s">
        <v>127</v>
      </c>
      <c r="C94" s="16" t="s">
        <v>51</v>
      </c>
      <c r="D94" s="10" t="s">
        <v>4</v>
      </c>
      <c r="E94" s="10">
        <v>1991</v>
      </c>
      <c r="F94" s="2">
        <v>35</v>
      </c>
      <c r="G94" s="10">
        <v>175</v>
      </c>
    </row>
    <row r="95" spans="1:7" x14ac:dyDescent="0.2">
      <c r="A95" s="10" t="s">
        <v>140</v>
      </c>
      <c r="B95" s="16" t="s">
        <v>128</v>
      </c>
      <c r="C95" s="16" t="s">
        <v>63</v>
      </c>
      <c r="D95" s="10" t="s">
        <v>7</v>
      </c>
      <c r="E95" s="10">
        <v>1997</v>
      </c>
      <c r="F95" s="2">
        <v>8</v>
      </c>
      <c r="G95" s="10">
        <v>40</v>
      </c>
    </row>
    <row r="96" spans="1:7" x14ac:dyDescent="0.2">
      <c r="A96" s="10" t="s">
        <v>140</v>
      </c>
      <c r="B96" s="16" t="s">
        <v>129</v>
      </c>
      <c r="C96" s="16" t="s">
        <v>22</v>
      </c>
      <c r="D96" s="10" t="s">
        <v>7</v>
      </c>
      <c r="E96" s="10">
        <v>1989</v>
      </c>
      <c r="F96" s="2">
        <v>19</v>
      </c>
      <c r="G96" s="10">
        <v>95</v>
      </c>
    </row>
    <row r="97" spans="1:7" x14ac:dyDescent="0.2">
      <c r="A97" s="10" t="s">
        <v>140</v>
      </c>
      <c r="B97" s="16" t="s">
        <v>130</v>
      </c>
      <c r="C97" s="16" t="s">
        <v>17</v>
      </c>
      <c r="D97" s="10" t="s">
        <v>7</v>
      </c>
      <c r="E97" s="10">
        <v>2002</v>
      </c>
      <c r="F97" s="2">
        <v>14</v>
      </c>
      <c r="G97" s="10">
        <v>70</v>
      </c>
    </row>
    <row r="98" spans="1:7" x14ac:dyDescent="0.2">
      <c r="A98" s="10" t="s">
        <v>140</v>
      </c>
      <c r="B98" s="16" t="s">
        <v>106</v>
      </c>
      <c r="C98" s="16" t="s">
        <v>11</v>
      </c>
      <c r="D98" s="10" t="s">
        <v>7</v>
      </c>
      <c r="E98" s="10">
        <v>1992</v>
      </c>
      <c r="F98" s="2">
        <v>34</v>
      </c>
      <c r="G98" s="10">
        <v>170</v>
      </c>
    </row>
    <row r="99" spans="1:7" x14ac:dyDescent="0.2">
      <c r="A99" s="10" t="s">
        <v>139</v>
      </c>
      <c r="B99" s="16" t="s">
        <v>104</v>
      </c>
      <c r="C99" s="16" t="s">
        <v>80</v>
      </c>
      <c r="D99" s="10" t="s">
        <v>7</v>
      </c>
      <c r="E99" s="10">
        <v>1987</v>
      </c>
      <c r="F99" s="2">
        <v>7</v>
      </c>
      <c r="G99" s="10">
        <v>35</v>
      </c>
    </row>
    <row r="100" spans="1:7" x14ac:dyDescent="0.2">
      <c r="A100" s="10" t="s">
        <v>143</v>
      </c>
      <c r="B100" s="16" t="s">
        <v>146</v>
      </c>
      <c r="C100" s="16" t="s">
        <v>147</v>
      </c>
      <c r="D100" s="10" t="s">
        <v>7</v>
      </c>
      <c r="E100" s="18">
        <v>1988</v>
      </c>
      <c r="F100" s="2">
        <v>13</v>
      </c>
      <c r="G100" s="10">
        <v>65</v>
      </c>
    </row>
    <row r="101" spans="1:7" x14ac:dyDescent="0.2">
      <c r="E101" s="18"/>
    </row>
    <row r="102" spans="1:7" x14ac:dyDescent="0.2">
      <c r="E102" s="18"/>
    </row>
    <row r="103" spans="1:7" x14ac:dyDescent="0.2">
      <c r="E103" s="18"/>
    </row>
    <row r="104" spans="1:7" x14ac:dyDescent="0.2">
      <c r="E104" s="18"/>
    </row>
    <row r="105" spans="1:7" x14ac:dyDescent="0.2">
      <c r="E105" s="18"/>
    </row>
    <row r="106" spans="1:7" x14ac:dyDescent="0.2">
      <c r="E106" s="18"/>
    </row>
    <row r="107" spans="1:7" x14ac:dyDescent="0.2">
      <c r="E107" s="18"/>
    </row>
    <row r="108" spans="1:7" x14ac:dyDescent="0.2">
      <c r="E108" s="18"/>
    </row>
    <row r="109" spans="1:7" x14ac:dyDescent="0.2">
      <c r="E109" s="18"/>
    </row>
    <row r="110" spans="1:7" x14ac:dyDescent="0.2">
      <c r="E110" s="18"/>
    </row>
    <row r="111" spans="1:7" x14ac:dyDescent="0.2">
      <c r="E111" s="18"/>
    </row>
    <row r="112" spans="1:7" x14ac:dyDescent="0.2">
      <c r="E112" s="18"/>
    </row>
    <row r="113" spans="5:5" x14ac:dyDescent="0.2">
      <c r="E113" s="18"/>
    </row>
    <row r="145" spans="8:8" x14ac:dyDescent="0.2">
      <c r="H145" s="5"/>
    </row>
    <row r="150" spans="8:8" x14ac:dyDescent="0.2">
      <c r="H150" s="10"/>
    </row>
    <row r="152" spans="8:8" x14ac:dyDescent="0.2">
      <c r="H152" s="10"/>
    </row>
    <row r="159" spans="8:8" x14ac:dyDescent="0.2">
      <c r="H159" s="10"/>
    </row>
    <row r="160" spans="8:8" x14ac:dyDescent="0.2">
      <c r="H160" s="10"/>
    </row>
    <row r="163" spans="8:8" x14ac:dyDescent="0.2">
      <c r="H163" s="10"/>
    </row>
    <row r="164" spans="8:8" x14ac:dyDescent="0.2">
      <c r="H164" s="10"/>
    </row>
    <row r="165" spans="8:8" x14ac:dyDescent="0.2">
      <c r="H165" s="12"/>
    </row>
    <row r="166" spans="8:8" x14ac:dyDescent="0.2">
      <c r="H166" s="10"/>
    </row>
    <row r="168" spans="8:8" x14ac:dyDescent="0.2">
      <c r="H168" s="10"/>
    </row>
    <row r="169" spans="8:8" x14ac:dyDescent="0.2">
      <c r="H169" s="10"/>
    </row>
    <row r="171" spans="8:8" x14ac:dyDescent="0.2">
      <c r="H171" s="12"/>
    </row>
    <row r="172" spans="8:8" x14ac:dyDescent="0.2">
      <c r="H172" s="12"/>
    </row>
  </sheetData>
  <dataConsolidate/>
  <mergeCells count="1">
    <mergeCell ref="AS2:AS9"/>
  </mergeCells>
  <dataValidations count="1">
    <dataValidation type="list" allowBlank="1" showInputMessage="1" showErrorMessage="1" sqref="I3 N3" xr:uid="{00D51A9F-7437-4682-B3F2-A2C85A6F9502}">
      <formula1>$A$2:$A$100</formula1>
    </dataValidation>
  </dataValidations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028F1-F192-4B27-8D35-87E028BB2DB3}">
  <dimension ref="A1:BH172"/>
  <sheetViews>
    <sheetView showGridLines="0" zoomScale="130" zoomScaleNormal="13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3" sqref="I3"/>
    </sheetView>
  </sheetViews>
  <sheetFormatPr defaultRowHeight="12.75" x14ac:dyDescent="0.2"/>
  <cols>
    <col min="1" max="1" width="6.42578125" style="2" customWidth="1"/>
    <col min="2" max="3" width="14" style="3" bestFit="1" customWidth="1"/>
    <col min="4" max="4" width="7.7109375" style="2" customWidth="1"/>
    <col min="5" max="5" width="15.7109375" style="2" customWidth="1"/>
    <col min="6" max="6" width="9.42578125" style="2" customWidth="1"/>
    <col min="7" max="7" width="14.42578125" style="10" customWidth="1"/>
    <col min="8" max="8" width="5.42578125" style="2" customWidth="1"/>
    <col min="9" max="9" width="14.7109375" style="2" customWidth="1"/>
    <col min="10" max="10" width="16.42578125" style="2" customWidth="1"/>
    <col min="11" max="11" width="15.85546875" style="2" customWidth="1"/>
    <col min="12" max="12" width="5.7109375" style="2" customWidth="1"/>
    <col min="13" max="13" width="15.140625" style="2" bestFit="1" customWidth="1"/>
    <col min="14" max="15" width="13.5703125" style="2" bestFit="1" customWidth="1"/>
    <col min="16" max="41" width="6.42578125" style="3" customWidth="1"/>
    <col min="42" max="42" width="1" style="3" customWidth="1"/>
    <col min="43" max="43" width="1.140625" style="3" customWidth="1"/>
    <col min="44" max="44" width="1.7109375" style="3" customWidth="1"/>
    <col min="45" max="45" width="3.140625" style="3" bestFit="1" customWidth="1"/>
    <col min="46" max="47" width="4.42578125" style="3" customWidth="1"/>
    <col min="48" max="48" width="13.42578125" style="3" customWidth="1"/>
    <col min="49" max="50" width="4.42578125" style="3" customWidth="1"/>
    <col min="51" max="51" width="9.140625" style="3"/>
    <col min="52" max="52" width="14.28515625" style="3" bestFit="1" customWidth="1"/>
    <col min="53" max="53" width="12.140625" style="3" customWidth="1"/>
    <col min="54" max="54" width="16.42578125" style="3" bestFit="1" customWidth="1"/>
    <col min="55" max="56" width="14" style="3" customWidth="1"/>
    <col min="57" max="57" width="15.5703125" style="3" bestFit="1" customWidth="1"/>
    <col min="58" max="58" width="14.28515625" style="3" bestFit="1" customWidth="1"/>
    <col min="59" max="16384" width="9.140625" style="3"/>
  </cols>
  <sheetData>
    <row r="1" spans="1:60" ht="21" customHeight="1" x14ac:dyDescent="0.2">
      <c r="A1" s="14" t="s">
        <v>3</v>
      </c>
      <c r="B1" s="15" t="s">
        <v>0</v>
      </c>
      <c r="C1" s="15" t="s">
        <v>1</v>
      </c>
      <c r="D1" s="15" t="s">
        <v>2</v>
      </c>
      <c r="E1" s="15" t="s">
        <v>135</v>
      </c>
      <c r="F1" s="14" t="s">
        <v>148</v>
      </c>
      <c r="G1" s="15" t="s">
        <v>149</v>
      </c>
      <c r="H1" s="5"/>
      <c r="I1" s="5"/>
      <c r="J1" s="25" t="s">
        <v>167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7" t="s">
        <v>7</v>
      </c>
      <c r="AU1" s="7" t="s">
        <v>4</v>
      </c>
      <c r="AV1" s="7" t="s">
        <v>3</v>
      </c>
      <c r="AW1" s="7" t="s">
        <v>7</v>
      </c>
      <c r="AX1" s="7" t="s">
        <v>4</v>
      </c>
      <c r="AY1" s="7" t="s">
        <v>28</v>
      </c>
      <c r="AZ1" s="7" t="s">
        <v>30</v>
      </c>
      <c r="BA1" s="7" t="s">
        <v>29</v>
      </c>
      <c r="BB1" s="7" t="s">
        <v>31</v>
      </c>
      <c r="BC1" s="7" t="s">
        <v>7</v>
      </c>
      <c r="BD1" s="7" t="s">
        <v>4</v>
      </c>
      <c r="BE1" s="7" t="s">
        <v>32</v>
      </c>
      <c r="BF1" s="7" t="s">
        <v>33</v>
      </c>
    </row>
    <row r="2" spans="1:60" ht="12.75" customHeight="1" x14ac:dyDescent="0.2">
      <c r="A2" s="10" t="s">
        <v>140</v>
      </c>
      <c r="B2" s="16" t="s">
        <v>77</v>
      </c>
      <c r="C2" s="3" t="s">
        <v>27</v>
      </c>
      <c r="D2" s="10" t="s">
        <v>7</v>
      </c>
      <c r="E2" s="10">
        <v>2000</v>
      </c>
      <c r="F2" s="2">
        <v>26</v>
      </c>
      <c r="G2" s="10">
        <v>130</v>
      </c>
      <c r="AS2" s="27" t="s">
        <v>35</v>
      </c>
      <c r="AT2" s="8"/>
      <c r="AU2" s="8"/>
      <c r="AV2" s="7" t="s">
        <v>137</v>
      </c>
      <c r="AW2" s="8"/>
      <c r="AX2" s="8"/>
      <c r="AY2" s="8"/>
      <c r="AZ2" s="8"/>
      <c r="BA2" s="8"/>
      <c r="BB2" s="9"/>
      <c r="BC2" s="9"/>
      <c r="BD2" s="9"/>
      <c r="BE2" s="8"/>
      <c r="BF2" s="1"/>
    </row>
    <row r="3" spans="1:60" x14ac:dyDescent="0.2">
      <c r="A3" s="10" t="s">
        <v>138</v>
      </c>
      <c r="B3" s="16" t="s">
        <v>82</v>
      </c>
      <c r="C3" s="3" t="s">
        <v>12</v>
      </c>
      <c r="D3" s="10" t="s">
        <v>7</v>
      </c>
      <c r="E3" s="10">
        <v>1999</v>
      </c>
      <c r="F3" s="2">
        <v>52</v>
      </c>
      <c r="G3" s="10">
        <v>260</v>
      </c>
      <c r="I3" s="20">
        <v>250</v>
      </c>
      <c r="AS3" s="27"/>
      <c r="AT3" s="2"/>
      <c r="AU3" s="2"/>
      <c r="AV3" s="7" t="s">
        <v>138</v>
      </c>
      <c r="AW3" s="8"/>
      <c r="AX3" s="8"/>
      <c r="AY3" s="8"/>
      <c r="AZ3" s="8"/>
      <c r="BA3" s="8"/>
      <c r="BB3" s="9"/>
      <c r="BC3" s="9"/>
      <c r="BD3" s="9"/>
      <c r="BE3" s="8"/>
      <c r="BF3" s="1"/>
      <c r="BG3" s="4"/>
      <c r="BH3" s="4"/>
    </row>
    <row r="4" spans="1:60" x14ac:dyDescent="0.2">
      <c r="A4" s="10" t="s">
        <v>139</v>
      </c>
      <c r="B4" s="16" t="s">
        <v>83</v>
      </c>
      <c r="C4" s="3" t="s">
        <v>38</v>
      </c>
      <c r="D4" s="10" t="s">
        <v>4</v>
      </c>
      <c r="E4" s="10">
        <v>1998</v>
      </c>
      <c r="F4" s="2">
        <v>60</v>
      </c>
      <c r="G4" s="10">
        <v>300</v>
      </c>
      <c r="AS4" s="27"/>
      <c r="AT4" s="2"/>
      <c r="AU4" s="2"/>
      <c r="AV4" s="7" t="s">
        <v>139</v>
      </c>
      <c r="AW4" s="8"/>
      <c r="AX4" s="8"/>
      <c r="AY4" s="8"/>
      <c r="AZ4" s="8"/>
      <c r="BA4" s="8"/>
      <c r="BB4" s="9"/>
      <c r="BC4" s="9"/>
      <c r="BD4" s="9"/>
      <c r="BE4" s="8"/>
      <c r="BF4" s="1"/>
      <c r="BG4" s="4"/>
      <c r="BH4" s="4"/>
    </row>
    <row r="5" spans="1:60" x14ac:dyDescent="0.2">
      <c r="A5" s="10" t="s">
        <v>137</v>
      </c>
      <c r="B5" s="16" t="s">
        <v>84</v>
      </c>
      <c r="C5" s="3" t="s">
        <v>39</v>
      </c>
      <c r="D5" s="10" t="s">
        <v>4</v>
      </c>
      <c r="E5" s="10">
        <v>1990</v>
      </c>
      <c r="F5" s="2">
        <v>52</v>
      </c>
      <c r="G5" s="10">
        <v>260</v>
      </c>
      <c r="I5" s="26" t="s">
        <v>3</v>
      </c>
      <c r="J5" s="26" t="s">
        <v>0</v>
      </c>
      <c r="K5" s="26" t="s">
        <v>1</v>
      </c>
      <c r="L5" s="26" t="s">
        <v>2</v>
      </c>
      <c r="M5" s="26" t="s">
        <v>135</v>
      </c>
      <c r="N5" s="26" t="s">
        <v>148</v>
      </c>
      <c r="O5" s="26" t="s">
        <v>149</v>
      </c>
      <c r="AS5" s="27"/>
      <c r="AT5" s="2"/>
      <c r="AU5" s="2"/>
      <c r="AV5" s="7" t="s">
        <v>145</v>
      </c>
      <c r="AW5" s="8"/>
      <c r="AX5" s="8"/>
      <c r="AY5" s="8"/>
      <c r="AZ5" s="8"/>
      <c r="BA5" s="8"/>
      <c r="BB5" s="9"/>
      <c r="BC5" s="9"/>
      <c r="BD5" s="9"/>
      <c r="BE5" s="8"/>
      <c r="BF5" s="1"/>
      <c r="BG5" s="4"/>
      <c r="BH5" s="4"/>
    </row>
    <row r="6" spans="1:60" x14ac:dyDescent="0.2">
      <c r="A6" s="10" t="s">
        <v>141</v>
      </c>
      <c r="B6" s="16" t="s">
        <v>85</v>
      </c>
      <c r="C6" s="3" t="s">
        <v>40</v>
      </c>
      <c r="D6" s="10" t="s">
        <v>4</v>
      </c>
      <c r="E6" s="10">
        <v>1996</v>
      </c>
      <c r="F6" s="2">
        <v>16</v>
      </c>
      <c r="G6" s="10">
        <v>80</v>
      </c>
      <c r="H6" s="10"/>
      <c r="I6" s="2" t="str" cm="1">
        <f t="array" ref="I6:O22">IF(I3="","",
_xlfn._xlws.FILTER(TBL_STUDENTI5[],TBL_STUDENTI5[Punteggi CFU]&gt;I3))</f>
        <v>BS</v>
      </c>
      <c r="J6" s="2" t="str">
        <v>GIACOMELLI</v>
      </c>
      <c r="K6" s="2" t="str">
        <v>DAVIDE</v>
      </c>
      <c r="L6" s="2" t="str">
        <v>M</v>
      </c>
      <c r="M6" s="2">
        <v>1999</v>
      </c>
      <c r="N6" s="2">
        <v>52</v>
      </c>
      <c r="O6" s="2">
        <v>260</v>
      </c>
      <c r="AS6" s="27"/>
      <c r="AT6" s="2"/>
      <c r="AU6" s="2"/>
      <c r="AV6" s="7" t="s">
        <v>141</v>
      </c>
      <c r="AW6" s="8"/>
      <c r="AX6" s="8"/>
      <c r="AY6" s="8"/>
      <c r="AZ6" s="8"/>
      <c r="BA6" s="8"/>
      <c r="BB6" s="9"/>
      <c r="BC6" s="9"/>
      <c r="BD6" s="9"/>
      <c r="BE6" s="8"/>
      <c r="BF6" s="1"/>
      <c r="BG6" s="4"/>
      <c r="BH6" s="4"/>
    </row>
    <row r="7" spans="1:60" x14ac:dyDescent="0.2">
      <c r="A7" s="10" t="s">
        <v>142</v>
      </c>
      <c r="B7" s="16" t="s">
        <v>86</v>
      </c>
      <c r="C7" s="16" t="s">
        <v>36</v>
      </c>
      <c r="D7" s="10" t="s">
        <v>4</v>
      </c>
      <c r="E7" s="10">
        <v>1993</v>
      </c>
      <c r="F7" s="2">
        <v>22</v>
      </c>
      <c r="G7" s="10">
        <v>110</v>
      </c>
      <c r="I7" s="2" t="str">
        <v>CO</v>
      </c>
      <c r="J7" s="2" t="str">
        <v>LUINI</v>
      </c>
      <c r="K7" s="2" t="str">
        <v>FRANCESCA</v>
      </c>
      <c r="L7" s="2" t="str">
        <v>F</v>
      </c>
      <c r="M7" s="2">
        <v>1998</v>
      </c>
      <c r="N7" s="2">
        <v>60</v>
      </c>
      <c r="O7" s="2">
        <v>300</v>
      </c>
      <c r="AS7" s="27"/>
      <c r="AT7" s="2"/>
      <c r="AU7" s="2"/>
      <c r="AV7" s="7" t="s">
        <v>142</v>
      </c>
      <c r="AW7" s="8"/>
      <c r="AX7" s="8"/>
      <c r="AY7" s="8"/>
      <c r="AZ7" s="8"/>
      <c r="BA7" s="8"/>
      <c r="BB7" s="9"/>
      <c r="BC7" s="9"/>
      <c r="BD7" s="9"/>
      <c r="BE7" s="8"/>
      <c r="BF7" s="1"/>
      <c r="BG7" s="4"/>
      <c r="BH7" s="4"/>
    </row>
    <row r="8" spans="1:60" x14ac:dyDescent="0.2">
      <c r="A8" s="10" t="s">
        <v>8</v>
      </c>
      <c r="B8" s="16" t="s">
        <v>87</v>
      </c>
      <c r="C8" s="3" t="s">
        <v>41</v>
      </c>
      <c r="D8" s="10" t="s">
        <v>4</v>
      </c>
      <c r="E8" s="10">
        <v>2001</v>
      </c>
      <c r="F8" s="2">
        <v>41</v>
      </c>
      <c r="G8" s="10">
        <v>205</v>
      </c>
      <c r="H8" s="10"/>
      <c r="I8" s="2" t="str">
        <v>BG</v>
      </c>
      <c r="J8" s="2" t="str">
        <v>SERAFINI</v>
      </c>
      <c r="K8" s="2" t="str">
        <v>WILMA</v>
      </c>
      <c r="L8" s="2" t="str">
        <v>F</v>
      </c>
      <c r="M8" s="2">
        <v>1990</v>
      </c>
      <c r="N8" s="2">
        <v>52</v>
      </c>
      <c r="O8" s="2">
        <v>260</v>
      </c>
      <c r="AS8" s="27"/>
      <c r="AT8" s="2"/>
      <c r="AU8" s="2"/>
      <c r="AV8" s="7" t="s">
        <v>140</v>
      </c>
      <c r="AW8" s="8"/>
      <c r="AX8" s="8"/>
      <c r="AY8" s="8"/>
      <c r="AZ8" s="8"/>
      <c r="BA8" s="8"/>
      <c r="BB8" s="9"/>
      <c r="BC8" s="9"/>
      <c r="BD8" s="9"/>
      <c r="BE8" s="8"/>
      <c r="BF8" s="1"/>
      <c r="BG8" s="4"/>
      <c r="BH8" s="4"/>
    </row>
    <row r="9" spans="1:60" x14ac:dyDescent="0.2">
      <c r="A9" s="10" t="s">
        <v>143</v>
      </c>
      <c r="B9" s="16" t="s">
        <v>88</v>
      </c>
      <c r="C9" s="16" t="s">
        <v>14</v>
      </c>
      <c r="D9" s="10" t="s">
        <v>4</v>
      </c>
      <c r="E9" s="10">
        <v>1996</v>
      </c>
      <c r="F9" s="2">
        <v>31</v>
      </c>
      <c r="G9" s="10">
        <v>155</v>
      </c>
      <c r="I9" s="2" t="str">
        <v>MB</v>
      </c>
      <c r="J9" s="2" t="str">
        <v>BIANCHI</v>
      </c>
      <c r="K9" s="2" t="str">
        <v xml:space="preserve">ELISABETTA </v>
      </c>
      <c r="L9" s="2" t="str">
        <v>F</v>
      </c>
      <c r="M9" s="2">
        <v>1990</v>
      </c>
      <c r="N9" s="2">
        <v>55</v>
      </c>
      <c r="O9" s="2">
        <v>275</v>
      </c>
      <c r="AS9" s="27"/>
      <c r="AT9" s="2"/>
      <c r="AU9" s="2"/>
      <c r="AV9" s="7" t="s">
        <v>8</v>
      </c>
      <c r="AW9" s="8"/>
      <c r="AX9" s="8"/>
      <c r="AY9" s="8"/>
      <c r="AZ9" s="8"/>
      <c r="BA9" s="8"/>
      <c r="BB9" s="9"/>
      <c r="BC9" s="9"/>
      <c r="BD9" s="9"/>
      <c r="BE9" s="8"/>
      <c r="BF9" s="1"/>
      <c r="BG9" s="4"/>
      <c r="BH9" s="4"/>
    </row>
    <row r="10" spans="1:60" x14ac:dyDescent="0.2">
      <c r="A10" s="10" t="s">
        <v>144</v>
      </c>
      <c r="B10" s="16" t="s">
        <v>89</v>
      </c>
      <c r="C10" s="3" t="s">
        <v>42</v>
      </c>
      <c r="D10" s="10" t="s">
        <v>7</v>
      </c>
      <c r="E10" s="10">
        <v>1998</v>
      </c>
      <c r="F10" s="2">
        <v>32</v>
      </c>
      <c r="G10" s="10">
        <v>160</v>
      </c>
      <c r="I10" s="2" t="str">
        <v>VA</v>
      </c>
      <c r="J10" s="2" t="str">
        <v>CARLI</v>
      </c>
      <c r="K10" s="2" t="str">
        <v>DOMENICO</v>
      </c>
      <c r="L10" s="2" t="str">
        <v>M</v>
      </c>
      <c r="M10" s="2">
        <v>1993</v>
      </c>
      <c r="N10" s="2">
        <v>51</v>
      </c>
      <c r="O10" s="2">
        <v>255</v>
      </c>
      <c r="AV10" s="7" t="s">
        <v>144</v>
      </c>
      <c r="AW10" s="8"/>
      <c r="AX10" s="8"/>
      <c r="AY10" s="8"/>
      <c r="AZ10" s="8"/>
      <c r="BA10" s="8"/>
      <c r="BB10" s="9"/>
      <c r="BC10" s="9"/>
      <c r="BD10" s="9"/>
      <c r="BE10" s="8"/>
      <c r="BF10" s="1"/>
      <c r="BG10" s="5"/>
      <c r="BH10" s="4"/>
    </row>
    <row r="11" spans="1:60" x14ac:dyDescent="0.2">
      <c r="A11" s="10" t="s">
        <v>145</v>
      </c>
      <c r="B11" s="16" t="s">
        <v>90</v>
      </c>
      <c r="C11" s="16" t="s">
        <v>43</v>
      </c>
      <c r="D11" s="10" t="s">
        <v>7</v>
      </c>
      <c r="E11" s="10">
        <v>1997</v>
      </c>
      <c r="F11" s="2">
        <v>24</v>
      </c>
      <c r="G11" s="10">
        <v>120</v>
      </c>
      <c r="I11" s="2" t="str">
        <v>MI</v>
      </c>
      <c r="J11" s="2" t="str">
        <v>SALAMBA</v>
      </c>
      <c r="K11" s="2" t="str">
        <v>FRANCESCO</v>
      </c>
      <c r="L11" s="2" t="str">
        <v>M</v>
      </c>
      <c r="M11" s="2">
        <v>1998</v>
      </c>
      <c r="N11" s="2">
        <v>53</v>
      </c>
      <c r="O11" s="2">
        <v>265</v>
      </c>
      <c r="AV11" s="7" t="s">
        <v>143</v>
      </c>
      <c r="AW11" s="8"/>
      <c r="AX11" s="8"/>
      <c r="AY11" s="8"/>
      <c r="AZ11" s="8"/>
      <c r="BA11" s="8"/>
      <c r="BB11" s="9"/>
      <c r="BC11" s="9"/>
      <c r="BD11" s="9"/>
      <c r="BE11" s="8"/>
      <c r="BF11" s="1"/>
      <c r="BG11" s="4"/>
      <c r="BH11" s="4"/>
    </row>
    <row r="12" spans="1:60" x14ac:dyDescent="0.2">
      <c r="A12" s="10" t="s">
        <v>145</v>
      </c>
      <c r="B12" s="16" t="s">
        <v>26</v>
      </c>
      <c r="C12" s="16" t="s">
        <v>10</v>
      </c>
      <c r="D12" s="10" t="s">
        <v>7</v>
      </c>
      <c r="E12" s="10">
        <v>1993</v>
      </c>
      <c r="F12" s="2">
        <v>43</v>
      </c>
      <c r="G12" s="10">
        <v>215</v>
      </c>
      <c r="I12" s="2" t="str">
        <v>SO</v>
      </c>
      <c r="J12" s="2" t="str">
        <v>ABATE</v>
      </c>
      <c r="K12" s="2" t="str">
        <v>DONATELLA</v>
      </c>
      <c r="L12" s="2" t="str">
        <v>F</v>
      </c>
      <c r="M12" s="2">
        <v>1999</v>
      </c>
      <c r="N12" s="2">
        <v>55</v>
      </c>
      <c r="O12" s="2">
        <v>275</v>
      </c>
      <c r="AT12" s="5">
        <v>1</v>
      </c>
      <c r="AU12" s="5">
        <v>2</v>
      </c>
      <c r="AW12" s="5">
        <v>3</v>
      </c>
      <c r="AX12" s="5">
        <v>4</v>
      </c>
      <c r="AY12" s="5">
        <v>5</v>
      </c>
      <c r="AZ12" s="5">
        <v>6</v>
      </c>
      <c r="BA12" s="5">
        <v>7</v>
      </c>
      <c r="BB12" s="5">
        <v>8</v>
      </c>
      <c r="BC12" s="5">
        <v>9</v>
      </c>
      <c r="BD12" s="5">
        <v>10</v>
      </c>
      <c r="BE12" s="5">
        <v>11</v>
      </c>
      <c r="BF12" s="5">
        <v>12</v>
      </c>
      <c r="BG12" s="4"/>
      <c r="BH12" s="4"/>
    </row>
    <row r="13" spans="1:60" x14ac:dyDescent="0.2">
      <c r="A13" s="10" t="s">
        <v>140</v>
      </c>
      <c r="B13" s="16" t="s">
        <v>16</v>
      </c>
      <c r="C13" s="16" t="s">
        <v>14</v>
      </c>
      <c r="D13" s="10" t="s">
        <v>7</v>
      </c>
      <c r="E13" s="10">
        <v>1995</v>
      </c>
      <c r="F13" s="2">
        <v>4</v>
      </c>
      <c r="G13" s="10">
        <v>20</v>
      </c>
      <c r="I13" s="2" t="str">
        <v>MI</v>
      </c>
      <c r="J13" s="2" t="str">
        <v>LANTERNI</v>
      </c>
      <c r="K13" s="2" t="str">
        <v>ADELIO</v>
      </c>
      <c r="L13" s="2" t="str">
        <v>M</v>
      </c>
      <c r="M13" s="2">
        <v>1992</v>
      </c>
      <c r="N13" s="2">
        <v>55</v>
      </c>
      <c r="O13" s="2">
        <v>275</v>
      </c>
      <c r="BG13" s="4"/>
      <c r="BH13" s="4"/>
    </row>
    <row r="14" spans="1:60" x14ac:dyDescent="0.2">
      <c r="A14" s="10" t="s">
        <v>140</v>
      </c>
      <c r="B14" s="16" t="s">
        <v>91</v>
      </c>
      <c r="C14" s="16" t="s">
        <v>21</v>
      </c>
      <c r="D14" s="10" t="s">
        <v>7</v>
      </c>
      <c r="E14" s="10">
        <v>2002</v>
      </c>
      <c r="F14" s="2">
        <v>38</v>
      </c>
      <c r="G14" s="10">
        <v>190</v>
      </c>
      <c r="I14" s="2" t="str">
        <v>VA</v>
      </c>
      <c r="J14" s="2" t="str">
        <v>GARBAGNATI</v>
      </c>
      <c r="K14" s="2" t="str">
        <v>ANTONELLA</v>
      </c>
      <c r="L14" s="2" t="str">
        <v>F</v>
      </c>
      <c r="M14" s="2">
        <v>1997</v>
      </c>
      <c r="N14" s="2">
        <v>55</v>
      </c>
      <c r="O14" s="2">
        <v>275</v>
      </c>
      <c r="AS14" s="3" t="s">
        <v>150</v>
      </c>
      <c r="BG14" s="4"/>
      <c r="BH14" s="4"/>
    </row>
    <row r="15" spans="1:60" x14ac:dyDescent="0.2">
      <c r="A15" s="10" t="s">
        <v>144</v>
      </c>
      <c r="B15" s="16" t="s">
        <v>92</v>
      </c>
      <c r="C15" s="16" t="s">
        <v>6</v>
      </c>
      <c r="D15" s="10" t="s">
        <v>4</v>
      </c>
      <c r="E15" s="10">
        <v>1999</v>
      </c>
      <c r="F15" s="2">
        <v>23</v>
      </c>
      <c r="G15" s="10">
        <v>115</v>
      </c>
      <c r="H15" s="10"/>
      <c r="I15" s="19" t="str">
        <v>BS</v>
      </c>
      <c r="J15" s="2" t="str">
        <v>CARLI</v>
      </c>
      <c r="K15" s="2" t="str">
        <v>ARIANNA</v>
      </c>
      <c r="L15" s="2" t="str">
        <v>F</v>
      </c>
      <c r="M15" s="2">
        <v>1998</v>
      </c>
      <c r="N15" s="2">
        <v>60</v>
      </c>
      <c r="O15" s="2">
        <v>300</v>
      </c>
    </row>
    <row r="16" spans="1:60" x14ac:dyDescent="0.2">
      <c r="A16" s="10" t="s">
        <v>138</v>
      </c>
      <c r="B16" s="16" t="s">
        <v>26</v>
      </c>
      <c r="C16" s="16" t="s">
        <v>20</v>
      </c>
      <c r="D16" s="10" t="s">
        <v>7</v>
      </c>
      <c r="E16" s="10">
        <v>1994</v>
      </c>
      <c r="F16" s="2">
        <v>8</v>
      </c>
      <c r="G16" s="10">
        <v>40</v>
      </c>
      <c r="H16" s="10"/>
      <c r="I16" s="2" t="str">
        <v>BS</v>
      </c>
      <c r="J16" s="2" t="str">
        <v>CUCCURULLO</v>
      </c>
      <c r="K16" s="2" t="str">
        <v>DONATELLA</v>
      </c>
      <c r="L16" s="2" t="str">
        <v>F</v>
      </c>
      <c r="M16" s="2">
        <v>1988</v>
      </c>
      <c r="N16" s="2">
        <v>58</v>
      </c>
      <c r="O16" s="2">
        <v>290</v>
      </c>
      <c r="AU16" s="11" t="s">
        <v>34</v>
      </c>
      <c r="AX16" s="4"/>
    </row>
    <row r="17" spans="1:50" x14ac:dyDescent="0.2">
      <c r="A17" s="10" t="s">
        <v>140</v>
      </c>
      <c r="B17" s="16" t="s">
        <v>93</v>
      </c>
      <c r="C17" s="16" t="s">
        <v>17</v>
      </c>
      <c r="D17" s="10" t="s">
        <v>7</v>
      </c>
      <c r="E17" s="10">
        <v>1993</v>
      </c>
      <c r="F17" s="2">
        <v>7</v>
      </c>
      <c r="G17" s="10">
        <v>35</v>
      </c>
      <c r="I17" s="2" t="str">
        <v>BG</v>
      </c>
      <c r="J17" s="2" t="str">
        <v>MONOPOLI</v>
      </c>
      <c r="K17" s="2" t="str">
        <v>TERESA</v>
      </c>
      <c r="L17" s="2" t="str">
        <v>F</v>
      </c>
      <c r="M17" s="2">
        <v>1990</v>
      </c>
      <c r="N17" s="2">
        <v>57</v>
      </c>
      <c r="O17" s="2">
        <v>285</v>
      </c>
      <c r="AT17" s="5">
        <v>1</v>
      </c>
      <c r="AU17" s="3" t="s">
        <v>151</v>
      </c>
      <c r="AW17" s="2"/>
    </row>
    <row r="18" spans="1:50" x14ac:dyDescent="0.2">
      <c r="A18" s="10" t="s">
        <v>142</v>
      </c>
      <c r="B18" s="16" t="s">
        <v>77</v>
      </c>
      <c r="C18" s="16" t="s">
        <v>36</v>
      </c>
      <c r="D18" s="10" t="s">
        <v>4</v>
      </c>
      <c r="E18" s="10">
        <v>1990</v>
      </c>
      <c r="F18" s="2">
        <v>55</v>
      </c>
      <c r="G18" s="10">
        <v>275</v>
      </c>
      <c r="I18" s="2" t="str">
        <v>BG</v>
      </c>
      <c r="J18" s="19" t="str">
        <v>ROSSI</v>
      </c>
      <c r="K18" s="2" t="str">
        <v>STEFANIA</v>
      </c>
      <c r="L18" s="2" t="str">
        <v>F</v>
      </c>
      <c r="M18" s="2">
        <v>2000</v>
      </c>
      <c r="N18" s="2">
        <v>54</v>
      </c>
      <c r="O18" s="2">
        <v>270</v>
      </c>
      <c r="AT18" s="5">
        <v>2</v>
      </c>
      <c r="AU18" s="3" t="s">
        <v>152</v>
      </c>
      <c r="AV18" s="4"/>
      <c r="AW18" s="2"/>
    </row>
    <row r="19" spans="1:50" x14ac:dyDescent="0.2">
      <c r="A19" s="10" t="s">
        <v>8</v>
      </c>
      <c r="B19" s="16" t="s">
        <v>94</v>
      </c>
      <c r="C19" s="16" t="s">
        <v>44</v>
      </c>
      <c r="D19" s="10" t="s">
        <v>4</v>
      </c>
      <c r="E19" s="10">
        <v>1996</v>
      </c>
      <c r="F19" s="2">
        <v>47</v>
      </c>
      <c r="G19" s="10">
        <v>235</v>
      </c>
      <c r="H19" s="10"/>
      <c r="I19" s="2" t="str">
        <v>VA</v>
      </c>
      <c r="J19" s="2" t="str">
        <v>BIANCHI</v>
      </c>
      <c r="K19" s="2" t="str">
        <v>ANTONELLA</v>
      </c>
      <c r="L19" s="2" t="str">
        <v>F</v>
      </c>
      <c r="M19" s="2">
        <v>1998</v>
      </c>
      <c r="N19" s="2">
        <v>56</v>
      </c>
      <c r="O19" s="2">
        <v>280</v>
      </c>
      <c r="AT19" s="5">
        <v>3</v>
      </c>
      <c r="AU19" s="4" t="s">
        <v>153</v>
      </c>
      <c r="AV19" s="4"/>
      <c r="AW19" s="2"/>
      <c r="AX19" s="4"/>
    </row>
    <row r="20" spans="1:50" x14ac:dyDescent="0.2">
      <c r="A20" s="10" t="s">
        <v>143</v>
      </c>
      <c r="B20" s="16" t="s">
        <v>26</v>
      </c>
      <c r="C20" s="16" t="s">
        <v>18</v>
      </c>
      <c r="D20" s="10" t="s">
        <v>7</v>
      </c>
      <c r="E20" s="10">
        <v>1993</v>
      </c>
      <c r="F20" s="2">
        <v>51</v>
      </c>
      <c r="G20" s="10">
        <v>255</v>
      </c>
      <c r="H20" s="10"/>
      <c r="I20" s="2" t="str">
        <v>BG</v>
      </c>
      <c r="J20" s="2" t="str">
        <v>VERDI</v>
      </c>
      <c r="K20" s="2" t="str">
        <v>LUISA</v>
      </c>
      <c r="L20" s="2" t="str">
        <v>F</v>
      </c>
      <c r="M20" s="2">
        <v>1988</v>
      </c>
      <c r="N20" s="2">
        <v>53</v>
      </c>
      <c r="O20" s="2">
        <v>265</v>
      </c>
      <c r="AT20" s="5">
        <v>4</v>
      </c>
      <c r="AU20" s="4" t="s">
        <v>154</v>
      </c>
      <c r="AV20" s="4"/>
      <c r="AW20" s="2"/>
      <c r="AX20" s="4"/>
    </row>
    <row r="21" spans="1:50" x14ac:dyDescent="0.2">
      <c r="A21" s="10" t="s">
        <v>144</v>
      </c>
      <c r="B21" s="16" t="s">
        <v>78</v>
      </c>
      <c r="C21" s="16" t="s">
        <v>45</v>
      </c>
      <c r="D21" s="10" t="s">
        <v>4</v>
      </c>
      <c r="E21" s="10">
        <v>2001</v>
      </c>
      <c r="F21" s="2">
        <v>11</v>
      </c>
      <c r="G21" s="10">
        <v>55</v>
      </c>
      <c r="H21" s="12"/>
      <c r="I21" s="2" t="str">
        <v>MB</v>
      </c>
      <c r="J21" s="2" t="str">
        <v>PIETRINI</v>
      </c>
      <c r="K21" s="2" t="str">
        <v>GIACOMO</v>
      </c>
      <c r="L21" s="2" t="str">
        <v>M</v>
      </c>
      <c r="M21" s="2">
        <v>2000</v>
      </c>
      <c r="N21" s="2">
        <v>54</v>
      </c>
      <c r="O21" s="2">
        <v>270</v>
      </c>
      <c r="AT21" s="5">
        <v>5</v>
      </c>
      <c r="AU21" s="3" t="s">
        <v>155</v>
      </c>
      <c r="AV21" s="4"/>
      <c r="AW21" s="2"/>
    </row>
    <row r="22" spans="1:50" x14ac:dyDescent="0.2">
      <c r="A22" s="10" t="s">
        <v>145</v>
      </c>
      <c r="B22" s="16" t="s">
        <v>95</v>
      </c>
      <c r="C22" s="16" t="s">
        <v>136</v>
      </c>
      <c r="D22" s="10" t="s">
        <v>4</v>
      </c>
      <c r="E22" s="10">
        <v>1996</v>
      </c>
      <c r="F22" s="2">
        <v>14</v>
      </c>
      <c r="G22" s="10">
        <v>70</v>
      </c>
      <c r="H22" s="10"/>
      <c r="I22" s="2" t="str">
        <v>MI</v>
      </c>
      <c r="J22" s="2" t="str">
        <v>LORENZI</v>
      </c>
      <c r="K22" s="2" t="str">
        <v>MARCO</v>
      </c>
      <c r="L22" s="2" t="str">
        <v>M</v>
      </c>
      <c r="M22" s="2">
        <v>1981</v>
      </c>
      <c r="N22" s="2">
        <v>52</v>
      </c>
      <c r="O22" s="2">
        <v>260</v>
      </c>
      <c r="AT22" s="5">
        <v>6</v>
      </c>
      <c r="AU22" s="3" t="s">
        <v>156</v>
      </c>
      <c r="AW22" s="2"/>
    </row>
    <row r="23" spans="1:50" x14ac:dyDescent="0.2">
      <c r="A23" s="10" t="s">
        <v>140</v>
      </c>
      <c r="B23" s="16" t="s">
        <v>100</v>
      </c>
      <c r="C23" s="16" t="s">
        <v>21</v>
      </c>
      <c r="D23" s="10" t="s">
        <v>7</v>
      </c>
      <c r="E23" s="10">
        <v>1998</v>
      </c>
      <c r="F23" s="2">
        <v>53</v>
      </c>
      <c r="G23" s="10">
        <v>265</v>
      </c>
      <c r="AT23" s="5">
        <v>7</v>
      </c>
      <c r="AU23" s="3" t="s">
        <v>157</v>
      </c>
      <c r="AW23" s="2"/>
    </row>
    <row r="24" spans="1:50" x14ac:dyDescent="0.2">
      <c r="A24" s="10" t="s">
        <v>139</v>
      </c>
      <c r="B24" s="16" t="s">
        <v>96</v>
      </c>
      <c r="C24" s="16" t="s">
        <v>5</v>
      </c>
      <c r="D24" s="10" t="s">
        <v>4</v>
      </c>
      <c r="E24" s="10">
        <v>1997</v>
      </c>
      <c r="F24" s="2">
        <v>38</v>
      </c>
      <c r="G24" s="10">
        <v>190</v>
      </c>
      <c r="H24" s="10"/>
      <c r="AT24" s="5">
        <v>8</v>
      </c>
      <c r="AU24" s="3" t="s">
        <v>158</v>
      </c>
      <c r="AW24" s="2"/>
    </row>
    <row r="25" spans="1:50" x14ac:dyDescent="0.2">
      <c r="A25" s="10" t="s">
        <v>141</v>
      </c>
      <c r="B25" s="16" t="s">
        <v>97</v>
      </c>
      <c r="C25" s="16" t="s">
        <v>46</v>
      </c>
      <c r="D25" s="10" t="s">
        <v>7</v>
      </c>
      <c r="E25" s="10">
        <v>1990</v>
      </c>
      <c r="F25" s="2">
        <v>48</v>
      </c>
      <c r="G25" s="10">
        <v>240</v>
      </c>
      <c r="H25" s="10"/>
      <c r="AT25" s="5">
        <v>9</v>
      </c>
      <c r="AU25" s="3" t="s">
        <v>159</v>
      </c>
    </row>
    <row r="26" spans="1:50" x14ac:dyDescent="0.2">
      <c r="A26" s="10" t="s">
        <v>141</v>
      </c>
      <c r="B26" s="16" t="s">
        <v>98</v>
      </c>
      <c r="C26" s="16" t="s">
        <v>14</v>
      </c>
      <c r="D26" s="10" t="s">
        <v>7</v>
      </c>
      <c r="E26" s="10">
        <v>1995</v>
      </c>
      <c r="F26" s="2">
        <v>16</v>
      </c>
      <c r="G26" s="10">
        <v>80</v>
      </c>
      <c r="AT26" s="5">
        <v>10</v>
      </c>
      <c r="AU26" s="3" t="s">
        <v>160</v>
      </c>
    </row>
    <row r="27" spans="1:50" x14ac:dyDescent="0.2">
      <c r="A27" s="10" t="s">
        <v>140</v>
      </c>
      <c r="B27" s="16" t="s">
        <v>99</v>
      </c>
      <c r="C27" s="16" t="s">
        <v>49</v>
      </c>
      <c r="D27" s="10" t="s">
        <v>4</v>
      </c>
      <c r="E27" s="10">
        <v>2002</v>
      </c>
      <c r="F27" s="2">
        <v>38</v>
      </c>
      <c r="G27" s="10">
        <v>190</v>
      </c>
      <c r="H27" s="12"/>
      <c r="AT27" s="5">
        <v>11</v>
      </c>
      <c r="AU27" s="3" t="s">
        <v>161</v>
      </c>
    </row>
    <row r="28" spans="1:50" x14ac:dyDescent="0.2">
      <c r="A28" s="10" t="s">
        <v>139</v>
      </c>
      <c r="B28" s="16" t="s">
        <v>77</v>
      </c>
      <c r="C28" s="16" t="s">
        <v>25</v>
      </c>
      <c r="D28" s="10" t="s">
        <v>4</v>
      </c>
      <c r="E28" s="10">
        <v>1999</v>
      </c>
      <c r="F28" s="2">
        <v>37</v>
      </c>
      <c r="G28" s="10">
        <v>185</v>
      </c>
      <c r="H28" s="12"/>
      <c r="AT28" s="5">
        <v>12</v>
      </c>
      <c r="AU28" s="3" t="s">
        <v>162</v>
      </c>
    </row>
    <row r="29" spans="1:50" x14ac:dyDescent="0.2">
      <c r="A29" s="10" t="s">
        <v>144</v>
      </c>
      <c r="B29" s="16" t="s">
        <v>91</v>
      </c>
      <c r="C29" s="16" t="s">
        <v>47</v>
      </c>
      <c r="D29" s="10" t="s">
        <v>4</v>
      </c>
      <c r="E29" s="10">
        <v>1999</v>
      </c>
      <c r="F29" s="2">
        <v>55</v>
      </c>
      <c r="G29" s="10">
        <v>275</v>
      </c>
    </row>
    <row r="30" spans="1:50" x14ac:dyDescent="0.2">
      <c r="A30" s="10" t="s">
        <v>140</v>
      </c>
      <c r="B30" s="16" t="s">
        <v>101</v>
      </c>
      <c r="C30" s="16" t="s">
        <v>6</v>
      </c>
      <c r="D30" s="10" t="s">
        <v>4</v>
      </c>
      <c r="E30" s="10">
        <v>1993</v>
      </c>
      <c r="F30" s="2">
        <v>50</v>
      </c>
      <c r="G30" s="10">
        <v>250</v>
      </c>
    </row>
    <row r="31" spans="1:50" x14ac:dyDescent="0.2">
      <c r="A31" s="10" t="s">
        <v>140</v>
      </c>
      <c r="B31" s="16" t="s">
        <v>102</v>
      </c>
      <c r="C31" s="16" t="s">
        <v>42</v>
      </c>
      <c r="D31" s="10" t="s">
        <v>7</v>
      </c>
      <c r="E31" s="10">
        <v>1997</v>
      </c>
      <c r="F31" s="2">
        <v>43</v>
      </c>
      <c r="G31" s="10">
        <v>215</v>
      </c>
    </row>
    <row r="32" spans="1:50" x14ac:dyDescent="0.2">
      <c r="A32" s="10" t="s">
        <v>140</v>
      </c>
      <c r="B32" s="16" t="s">
        <v>103</v>
      </c>
      <c r="C32" s="16" t="s">
        <v>46</v>
      </c>
      <c r="D32" s="10" t="s">
        <v>7</v>
      </c>
      <c r="E32" s="10">
        <v>1992</v>
      </c>
      <c r="F32" s="2">
        <v>55</v>
      </c>
      <c r="G32" s="10">
        <v>275</v>
      </c>
    </row>
    <row r="33" spans="1:58" x14ac:dyDescent="0.2">
      <c r="A33" s="10" t="s">
        <v>140</v>
      </c>
      <c r="B33" s="16" t="s">
        <v>104</v>
      </c>
      <c r="C33" s="16" t="s">
        <v>27</v>
      </c>
      <c r="D33" s="10" t="s">
        <v>7</v>
      </c>
      <c r="E33" s="10">
        <v>1999</v>
      </c>
      <c r="F33" s="2">
        <v>24</v>
      </c>
      <c r="G33" s="10">
        <v>120</v>
      </c>
    </row>
    <row r="34" spans="1:58" x14ac:dyDescent="0.2">
      <c r="A34" s="10" t="s">
        <v>140</v>
      </c>
      <c r="B34" s="16" t="s">
        <v>105</v>
      </c>
      <c r="C34" s="16" t="s">
        <v>13</v>
      </c>
      <c r="D34" s="10" t="s">
        <v>4</v>
      </c>
      <c r="E34" s="10">
        <v>1993</v>
      </c>
      <c r="F34" s="2">
        <v>23</v>
      </c>
      <c r="G34" s="10">
        <v>115</v>
      </c>
    </row>
    <row r="35" spans="1:58" x14ac:dyDescent="0.2">
      <c r="A35" s="10" t="s">
        <v>143</v>
      </c>
      <c r="B35" s="16" t="s">
        <v>106</v>
      </c>
      <c r="C35" s="16" t="s">
        <v>15</v>
      </c>
      <c r="D35" s="10" t="s">
        <v>4</v>
      </c>
      <c r="E35" s="10">
        <v>1997</v>
      </c>
      <c r="F35" s="2">
        <v>55</v>
      </c>
      <c r="G35" s="10">
        <v>275</v>
      </c>
      <c r="AT35" s="13" t="s">
        <v>37</v>
      </c>
    </row>
    <row r="36" spans="1:58" x14ac:dyDescent="0.2">
      <c r="A36" s="10" t="s">
        <v>139</v>
      </c>
      <c r="B36" s="16" t="s">
        <v>130</v>
      </c>
      <c r="C36" s="16" t="s">
        <v>19</v>
      </c>
      <c r="D36" s="10" t="s">
        <v>7</v>
      </c>
      <c r="E36" s="10">
        <v>1992</v>
      </c>
      <c r="F36" s="2">
        <v>42</v>
      </c>
      <c r="G36" s="10">
        <v>210</v>
      </c>
      <c r="AT36" s="8">
        <f>COUNTIF($D:$D,AT1)</f>
        <v>52</v>
      </c>
      <c r="AU36" s="8">
        <f>COUNTIF($D:$D,AU1)</f>
        <v>47</v>
      </c>
      <c r="AV36" s="7" t="s">
        <v>137</v>
      </c>
      <c r="AW36" s="8">
        <f t="shared" ref="AW36:AX45" si="0">COUNTIFS($D:$D,AW$1,$A:$A,$AV36)</f>
        <v>0</v>
      </c>
      <c r="AX36" s="8">
        <f t="shared" si="0"/>
        <v>5</v>
      </c>
      <c r="AY36" s="8">
        <f t="shared" ref="AY36:AY45" si="1">COUNTIF(A:A,AV36)</f>
        <v>5</v>
      </c>
      <c r="AZ36" s="8">
        <f t="shared" ref="AZ36:BA45" si="2">SUMIF($A:$A,$AV36,F:F)</f>
        <v>254</v>
      </c>
      <c r="BA36" s="8">
        <f t="shared" si="2"/>
        <v>1270</v>
      </c>
      <c r="BB36" s="9">
        <f t="shared" ref="BB36:BB45" si="3">AVERAGEIF(A:A,AV36,G:G)</f>
        <v>254</v>
      </c>
      <c r="BC36" s="9" t="e">
        <f t="shared" ref="BC36:BD45" si="4">AVERAGEIFS($G:$G,$A:$A,$AV36,$D:$D,BC$1)</f>
        <v>#DIV/0!</v>
      </c>
      <c r="BD36" s="9">
        <f t="shared" si="4"/>
        <v>254</v>
      </c>
      <c r="BE36" s="8">
        <f t="shared" ref="BE36:BE45" si="5">_xlfn.MAXIFS(G:G,A:A,AV36)</f>
        <v>285</v>
      </c>
      <c r="BF36" s="1">
        <f t="shared" ref="BF36:BF45" si="6">_xlfn.MINIFS(G:G,A:A,AV36)</f>
        <v>190</v>
      </c>
    </row>
    <row r="37" spans="1:58" x14ac:dyDescent="0.2">
      <c r="A37" s="10" t="s">
        <v>145</v>
      </c>
      <c r="B37" s="16" t="s">
        <v>132</v>
      </c>
      <c r="C37" s="16" t="s">
        <v>23</v>
      </c>
      <c r="D37" s="10" t="s">
        <v>7</v>
      </c>
      <c r="E37" s="10">
        <v>1998</v>
      </c>
      <c r="F37" s="2">
        <v>21</v>
      </c>
      <c r="G37" s="10">
        <v>105</v>
      </c>
      <c r="AT37" s="2"/>
      <c r="AU37" s="2"/>
      <c r="AV37" s="7" t="s">
        <v>138</v>
      </c>
      <c r="AW37" s="8">
        <f t="shared" si="0"/>
        <v>3</v>
      </c>
      <c r="AX37" s="8">
        <f t="shared" si="0"/>
        <v>4</v>
      </c>
      <c r="AY37" s="8">
        <f t="shared" si="1"/>
        <v>7</v>
      </c>
      <c r="AZ37" s="8">
        <f t="shared" si="2"/>
        <v>279</v>
      </c>
      <c r="BA37" s="8">
        <f t="shared" si="2"/>
        <v>1395</v>
      </c>
      <c r="BB37" s="9">
        <f t="shared" si="3"/>
        <v>199.28571428571428</v>
      </c>
      <c r="BC37" s="9">
        <f t="shared" si="4"/>
        <v>181.66666666666666</v>
      </c>
      <c r="BD37" s="9">
        <f t="shared" si="4"/>
        <v>212.5</v>
      </c>
      <c r="BE37" s="8">
        <f t="shared" si="5"/>
        <v>300</v>
      </c>
      <c r="BF37" s="1">
        <f t="shared" si="6"/>
        <v>40</v>
      </c>
    </row>
    <row r="38" spans="1:58" x14ac:dyDescent="0.2">
      <c r="A38" s="10" t="s">
        <v>145</v>
      </c>
      <c r="B38" s="16" t="s">
        <v>16</v>
      </c>
      <c r="C38" s="16" t="s">
        <v>15</v>
      </c>
      <c r="D38" s="10" t="s">
        <v>4</v>
      </c>
      <c r="E38" s="10">
        <v>1999</v>
      </c>
      <c r="F38" s="2">
        <v>42</v>
      </c>
      <c r="G38" s="10">
        <v>210</v>
      </c>
      <c r="AT38" s="2"/>
      <c r="AU38" s="2"/>
      <c r="AV38" s="7" t="s">
        <v>139</v>
      </c>
      <c r="AW38" s="8">
        <f t="shared" si="0"/>
        <v>5</v>
      </c>
      <c r="AX38" s="8">
        <f t="shared" si="0"/>
        <v>4</v>
      </c>
      <c r="AY38" s="8">
        <f t="shared" si="1"/>
        <v>9</v>
      </c>
      <c r="AZ38" s="8">
        <f t="shared" si="2"/>
        <v>248</v>
      </c>
      <c r="BA38" s="8">
        <f t="shared" si="2"/>
        <v>1240</v>
      </c>
      <c r="BB38" s="9">
        <f t="shared" si="3"/>
        <v>137.77777777777777</v>
      </c>
      <c r="BC38" s="9">
        <f t="shared" si="4"/>
        <v>113</v>
      </c>
      <c r="BD38" s="9">
        <f t="shared" si="4"/>
        <v>168.75</v>
      </c>
      <c r="BE38" s="8">
        <f t="shared" si="5"/>
        <v>300</v>
      </c>
      <c r="BF38" s="1">
        <f t="shared" si="6"/>
        <v>0</v>
      </c>
    </row>
    <row r="39" spans="1:58" x14ac:dyDescent="0.2">
      <c r="A39" s="10" t="s">
        <v>138</v>
      </c>
      <c r="B39" s="16" t="s">
        <v>26</v>
      </c>
      <c r="C39" s="16" t="s">
        <v>48</v>
      </c>
      <c r="D39" s="10" t="s">
        <v>4</v>
      </c>
      <c r="E39" s="10">
        <v>1998</v>
      </c>
      <c r="F39" s="2">
        <v>60</v>
      </c>
      <c r="G39" s="10">
        <v>300</v>
      </c>
      <c r="AT39" s="2"/>
      <c r="AU39" s="2"/>
      <c r="AV39" s="7" t="s">
        <v>145</v>
      </c>
      <c r="AW39" s="8">
        <f t="shared" si="0"/>
        <v>3</v>
      </c>
      <c r="AX39" s="8">
        <f t="shared" si="0"/>
        <v>4</v>
      </c>
      <c r="AY39" s="8">
        <f t="shared" si="1"/>
        <v>7</v>
      </c>
      <c r="AZ39" s="8">
        <f t="shared" si="2"/>
        <v>213</v>
      </c>
      <c r="BA39" s="8">
        <f t="shared" si="2"/>
        <v>1065</v>
      </c>
      <c r="BB39" s="9">
        <f t="shared" si="3"/>
        <v>152.14285714285714</v>
      </c>
      <c r="BC39" s="9">
        <f t="shared" si="4"/>
        <v>146.66666666666666</v>
      </c>
      <c r="BD39" s="9">
        <f t="shared" si="4"/>
        <v>156.25</v>
      </c>
      <c r="BE39" s="8">
        <f t="shared" si="5"/>
        <v>215</v>
      </c>
      <c r="BF39" s="1">
        <f t="shared" si="6"/>
        <v>70</v>
      </c>
    </row>
    <row r="40" spans="1:58" x14ac:dyDescent="0.2">
      <c r="A40" s="10" t="s">
        <v>138</v>
      </c>
      <c r="B40" s="16" t="s">
        <v>133</v>
      </c>
      <c r="C40" s="16" t="s">
        <v>47</v>
      </c>
      <c r="D40" s="10" t="s">
        <v>4</v>
      </c>
      <c r="E40" s="10">
        <v>1988</v>
      </c>
      <c r="F40" s="2">
        <v>58</v>
      </c>
      <c r="G40" s="10">
        <v>290</v>
      </c>
      <c r="AT40" s="2"/>
      <c r="AU40" s="2"/>
      <c r="AV40" s="7" t="s">
        <v>141</v>
      </c>
      <c r="AW40" s="8">
        <f t="shared" si="0"/>
        <v>2</v>
      </c>
      <c r="AX40" s="8">
        <f t="shared" si="0"/>
        <v>1</v>
      </c>
      <c r="AY40" s="8">
        <f t="shared" si="1"/>
        <v>3</v>
      </c>
      <c r="AZ40" s="8">
        <f t="shared" si="2"/>
        <v>80</v>
      </c>
      <c r="BA40" s="8">
        <f t="shared" si="2"/>
        <v>400</v>
      </c>
      <c r="BB40" s="9">
        <f t="shared" si="3"/>
        <v>133.33333333333334</v>
      </c>
      <c r="BC40" s="9">
        <f t="shared" si="4"/>
        <v>160</v>
      </c>
      <c r="BD40" s="9">
        <f t="shared" si="4"/>
        <v>80</v>
      </c>
      <c r="BE40" s="8">
        <f t="shared" si="5"/>
        <v>240</v>
      </c>
      <c r="BF40" s="1">
        <f t="shared" si="6"/>
        <v>80</v>
      </c>
    </row>
    <row r="41" spans="1:58" x14ac:dyDescent="0.2">
      <c r="A41" s="10" t="s">
        <v>137</v>
      </c>
      <c r="B41" s="16" t="s">
        <v>134</v>
      </c>
      <c r="C41" s="16" t="s">
        <v>13</v>
      </c>
      <c r="D41" s="10" t="s">
        <v>4</v>
      </c>
      <c r="E41" s="10">
        <v>1990</v>
      </c>
      <c r="F41" s="2">
        <v>57</v>
      </c>
      <c r="G41" s="10">
        <v>285</v>
      </c>
      <c r="AT41" s="2"/>
      <c r="AU41" s="2"/>
      <c r="AV41" s="7" t="s">
        <v>142</v>
      </c>
      <c r="AW41" s="8">
        <f t="shared" si="0"/>
        <v>4</v>
      </c>
      <c r="AX41" s="8">
        <f t="shared" si="0"/>
        <v>9</v>
      </c>
      <c r="AY41" s="8">
        <f t="shared" si="1"/>
        <v>13</v>
      </c>
      <c r="AZ41" s="8">
        <f t="shared" si="2"/>
        <v>368</v>
      </c>
      <c r="BA41" s="8">
        <f t="shared" si="2"/>
        <v>1840</v>
      </c>
      <c r="BB41" s="9">
        <f t="shared" si="3"/>
        <v>141.53846153846155</v>
      </c>
      <c r="BC41" s="9">
        <f t="shared" si="4"/>
        <v>182.5</v>
      </c>
      <c r="BD41" s="9">
        <f t="shared" si="4"/>
        <v>123.33333333333333</v>
      </c>
      <c r="BE41" s="8">
        <f t="shared" si="5"/>
        <v>275</v>
      </c>
      <c r="BF41" s="1">
        <f t="shared" si="6"/>
        <v>50</v>
      </c>
    </row>
    <row r="42" spans="1:58" x14ac:dyDescent="0.2">
      <c r="A42" s="10" t="s">
        <v>137</v>
      </c>
      <c r="B42" s="16" t="s">
        <v>16</v>
      </c>
      <c r="C42" s="16" t="s">
        <v>51</v>
      </c>
      <c r="D42" s="10" t="s">
        <v>4</v>
      </c>
      <c r="E42" s="10">
        <v>2000</v>
      </c>
      <c r="F42" s="2">
        <v>54</v>
      </c>
      <c r="G42" s="10">
        <v>270</v>
      </c>
      <c r="AT42" s="2"/>
      <c r="AU42" s="2"/>
      <c r="AV42" s="7" t="s">
        <v>140</v>
      </c>
      <c r="AW42" s="8">
        <f t="shared" si="0"/>
        <v>29</v>
      </c>
      <c r="AX42" s="8">
        <f t="shared" si="0"/>
        <v>6</v>
      </c>
      <c r="AY42" s="8">
        <f t="shared" si="1"/>
        <v>35</v>
      </c>
      <c r="AZ42" s="8">
        <f t="shared" si="2"/>
        <v>998</v>
      </c>
      <c r="BA42" s="8">
        <f t="shared" si="2"/>
        <v>4990</v>
      </c>
      <c r="BB42" s="9">
        <f t="shared" si="3"/>
        <v>142.57142857142858</v>
      </c>
      <c r="BC42" s="9">
        <f t="shared" si="4"/>
        <v>134.13793103448276</v>
      </c>
      <c r="BD42" s="9">
        <f t="shared" si="4"/>
        <v>183.33333333333334</v>
      </c>
      <c r="BE42" s="8">
        <f t="shared" si="5"/>
        <v>275</v>
      </c>
      <c r="BF42" s="1">
        <f t="shared" si="6"/>
        <v>20</v>
      </c>
    </row>
    <row r="43" spans="1:58" x14ac:dyDescent="0.2">
      <c r="A43" s="10" t="s">
        <v>139</v>
      </c>
      <c r="B43" s="16" t="s">
        <v>79</v>
      </c>
      <c r="C43" s="16" t="s">
        <v>15</v>
      </c>
      <c r="D43" s="10" t="s">
        <v>4</v>
      </c>
      <c r="E43" s="10">
        <v>1990</v>
      </c>
      <c r="F43" s="2">
        <v>0</v>
      </c>
      <c r="G43" s="10">
        <v>0</v>
      </c>
      <c r="AT43" s="2"/>
      <c r="AU43" s="2"/>
      <c r="AV43" s="7" t="s">
        <v>8</v>
      </c>
      <c r="AW43" s="8">
        <f t="shared" si="0"/>
        <v>1</v>
      </c>
      <c r="AX43" s="8">
        <f t="shared" si="0"/>
        <v>3</v>
      </c>
      <c r="AY43" s="8">
        <f t="shared" si="1"/>
        <v>4</v>
      </c>
      <c r="AZ43" s="8">
        <f t="shared" si="2"/>
        <v>127</v>
      </c>
      <c r="BA43" s="8">
        <f t="shared" si="2"/>
        <v>635</v>
      </c>
      <c r="BB43" s="9">
        <f t="shared" si="3"/>
        <v>158.75</v>
      </c>
      <c r="BC43" s="9">
        <f t="shared" si="4"/>
        <v>125</v>
      </c>
      <c r="BD43" s="9">
        <f t="shared" si="4"/>
        <v>170</v>
      </c>
      <c r="BE43" s="8">
        <f t="shared" si="5"/>
        <v>235</v>
      </c>
      <c r="BF43" s="1">
        <f t="shared" si="6"/>
        <v>70</v>
      </c>
    </row>
    <row r="44" spans="1:58" x14ac:dyDescent="0.2">
      <c r="A44" s="10" t="s">
        <v>143</v>
      </c>
      <c r="B44" s="16" t="s">
        <v>105</v>
      </c>
      <c r="C44" s="16" t="s">
        <v>50</v>
      </c>
      <c r="D44" s="10" t="s">
        <v>4</v>
      </c>
      <c r="E44" s="10">
        <v>1998</v>
      </c>
      <c r="F44" s="2">
        <v>24</v>
      </c>
      <c r="G44" s="10">
        <v>120</v>
      </c>
      <c r="AV44" s="7" t="s">
        <v>144</v>
      </c>
      <c r="AW44" s="8">
        <f t="shared" si="0"/>
        <v>1</v>
      </c>
      <c r="AX44" s="8">
        <f t="shared" si="0"/>
        <v>5</v>
      </c>
      <c r="AY44" s="8">
        <f t="shared" si="1"/>
        <v>6</v>
      </c>
      <c r="AZ44" s="8">
        <f t="shared" si="2"/>
        <v>198</v>
      </c>
      <c r="BA44" s="8">
        <f t="shared" si="2"/>
        <v>990</v>
      </c>
      <c r="BB44" s="9">
        <f t="shared" si="3"/>
        <v>165</v>
      </c>
      <c r="BC44" s="9">
        <f t="shared" si="4"/>
        <v>160</v>
      </c>
      <c r="BD44" s="9">
        <f t="shared" si="4"/>
        <v>166</v>
      </c>
      <c r="BE44" s="8">
        <f t="shared" si="5"/>
        <v>275</v>
      </c>
      <c r="BF44" s="1">
        <f t="shared" si="6"/>
        <v>55</v>
      </c>
    </row>
    <row r="45" spans="1:58" x14ac:dyDescent="0.2">
      <c r="A45" s="10" t="s">
        <v>145</v>
      </c>
      <c r="B45" s="16" t="s">
        <v>106</v>
      </c>
      <c r="C45" s="16" t="s">
        <v>51</v>
      </c>
      <c r="D45" s="10" t="s">
        <v>4</v>
      </c>
      <c r="E45" s="10">
        <v>1990</v>
      </c>
      <c r="F45" s="2">
        <v>41</v>
      </c>
      <c r="G45" s="10">
        <v>205</v>
      </c>
      <c r="AV45" s="7" t="s">
        <v>143</v>
      </c>
      <c r="AW45" s="8">
        <f t="shared" si="0"/>
        <v>4</v>
      </c>
      <c r="AX45" s="8">
        <f t="shared" si="0"/>
        <v>6</v>
      </c>
      <c r="AY45" s="8">
        <f t="shared" si="1"/>
        <v>10</v>
      </c>
      <c r="AZ45" s="8">
        <f t="shared" si="2"/>
        <v>310</v>
      </c>
      <c r="BA45" s="8">
        <f t="shared" si="2"/>
        <v>1550</v>
      </c>
      <c r="BB45" s="9">
        <f t="shared" si="3"/>
        <v>155</v>
      </c>
      <c r="BC45" s="9">
        <f t="shared" si="4"/>
        <v>143.75</v>
      </c>
      <c r="BD45" s="9">
        <f t="shared" si="4"/>
        <v>162.5</v>
      </c>
      <c r="BE45" s="8">
        <f t="shared" si="5"/>
        <v>280</v>
      </c>
      <c r="BF45" s="1">
        <f t="shared" si="6"/>
        <v>10</v>
      </c>
    </row>
    <row r="46" spans="1:58" x14ac:dyDescent="0.2">
      <c r="A46" s="10" t="s">
        <v>145</v>
      </c>
      <c r="B46" s="16" t="s">
        <v>107</v>
      </c>
      <c r="C46" s="16" t="s">
        <v>36</v>
      </c>
      <c r="D46" s="10" t="s">
        <v>4</v>
      </c>
      <c r="E46" s="10">
        <v>1996</v>
      </c>
      <c r="F46" s="2">
        <v>28</v>
      </c>
      <c r="G46" s="10">
        <v>140</v>
      </c>
    </row>
    <row r="47" spans="1:58" x14ac:dyDescent="0.2">
      <c r="A47" s="10" t="s">
        <v>140</v>
      </c>
      <c r="B47" s="16" t="s">
        <v>108</v>
      </c>
      <c r="C47" s="16" t="s">
        <v>13</v>
      </c>
      <c r="D47" s="10" t="s">
        <v>4</v>
      </c>
      <c r="E47" s="10">
        <v>1993</v>
      </c>
      <c r="F47" s="2">
        <v>39</v>
      </c>
      <c r="G47" s="10">
        <v>195</v>
      </c>
    </row>
    <row r="48" spans="1:58" x14ac:dyDescent="0.2">
      <c r="A48" s="10" t="s">
        <v>140</v>
      </c>
      <c r="B48" s="16" t="s">
        <v>16</v>
      </c>
      <c r="C48" s="16" t="s">
        <v>52</v>
      </c>
      <c r="D48" s="10" t="s">
        <v>4</v>
      </c>
      <c r="E48" s="10">
        <v>2001</v>
      </c>
      <c r="F48" s="2">
        <v>40</v>
      </c>
      <c r="G48" s="10">
        <v>200</v>
      </c>
    </row>
    <row r="49" spans="1:7" x14ac:dyDescent="0.2">
      <c r="A49" s="10" t="s">
        <v>140</v>
      </c>
      <c r="B49" s="16" t="s">
        <v>109</v>
      </c>
      <c r="C49" s="16" t="s">
        <v>53</v>
      </c>
      <c r="D49" s="10" t="s">
        <v>7</v>
      </c>
      <c r="E49" s="10">
        <v>1996</v>
      </c>
      <c r="F49" s="2">
        <v>14</v>
      </c>
      <c r="G49" s="10">
        <v>70</v>
      </c>
    </row>
    <row r="50" spans="1:7" x14ac:dyDescent="0.2">
      <c r="A50" s="10" t="s">
        <v>143</v>
      </c>
      <c r="B50" s="16" t="s">
        <v>77</v>
      </c>
      <c r="C50" s="16" t="s">
        <v>15</v>
      </c>
      <c r="D50" s="10" t="s">
        <v>4</v>
      </c>
      <c r="E50" s="10">
        <v>1998</v>
      </c>
      <c r="F50" s="2">
        <v>56</v>
      </c>
      <c r="G50" s="10">
        <v>280</v>
      </c>
    </row>
    <row r="51" spans="1:7" x14ac:dyDescent="0.2">
      <c r="A51" s="10" t="s">
        <v>143</v>
      </c>
      <c r="B51" s="16" t="s">
        <v>110</v>
      </c>
      <c r="C51" s="16" t="s">
        <v>14</v>
      </c>
      <c r="D51" s="10" t="s">
        <v>7</v>
      </c>
      <c r="E51" s="10">
        <v>1997</v>
      </c>
      <c r="F51" s="2">
        <v>49</v>
      </c>
      <c r="G51" s="10">
        <v>245</v>
      </c>
    </row>
    <row r="52" spans="1:7" x14ac:dyDescent="0.2">
      <c r="A52" s="10" t="s">
        <v>143</v>
      </c>
      <c r="B52" s="16" t="s">
        <v>16</v>
      </c>
      <c r="C52" s="16" t="s">
        <v>10</v>
      </c>
      <c r="D52" s="10" t="s">
        <v>7</v>
      </c>
      <c r="E52" s="10">
        <v>1990</v>
      </c>
      <c r="F52" s="2">
        <v>2</v>
      </c>
      <c r="G52" s="10">
        <v>10</v>
      </c>
    </row>
    <row r="53" spans="1:7" x14ac:dyDescent="0.2">
      <c r="A53" s="10" t="s">
        <v>140</v>
      </c>
      <c r="B53" s="16" t="s">
        <v>26</v>
      </c>
      <c r="C53" s="16" t="s">
        <v>54</v>
      </c>
      <c r="D53" s="10" t="s">
        <v>7</v>
      </c>
      <c r="E53" s="10">
        <v>1976</v>
      </c>
      <c r="F53" s="2">
        <v>40</v>
      </c>
      <c r="G53" s="10">
        <v>200</v>
      </c>
    </row>
    <row r="54" spans="1:7" x14ac:dyDescent="0.2">
      <c r="A54" s="10" t="s">
        <v>140</v>
      </c>
      <c r="B54" s="16" t="s">
        <v>16</v>
      </c>
      <c r="C54" s="16" t="s">
        <v>55</v>
      </c>
      <c r="D54" s="10" t="s">
        <v>7</v>
      </c>
      <c r="E54" s="10">
        <v>2002</v>
      </c>
      <c r="F54" s="2">
        <v>7</v>
      </c>
      <c r="G54" s="10">
        <v>35</v>
      </c>
    </row>
    <row r="55" spans="1:7" x14ac:dyDescent="0.2">
      <c r="A55" s="10" t="s">
        <v>140</v>
      </c>
      <c r="B55" s="17" t="s">
        <v>69</v>
      </c>
      <c r="C55" s="16" t="s">
        <v>56</v>
      </c>
      <c r="D55" s="10" t="s">
        <v>7</v>
      </c>
      <c r="E55" s="10">
        <v>1999</v>
      </c>
      <c r="F55" s="2">
        <v>27</v>
      </c>
      <c r="G55" s="10">
        <v>135</v>
      </c>
    </row>
    <row r="56" spans="1:7" x14ac:dyDescent="0.2">
      <c r="A56" s="10" t="s">
        <v>140</v>
      </c>
      <c r="B56" s="16" t="s">
        <v>79</v>
      </c>
      <c r="C56" s="16" t="s">
        <v>10</v>
      </c>
      <c r="D56" s="10" t="s">
        <v>7</v>
      </c>
      <c r="E56" s="10">
        <v>1993</v>
      </c>
      <c r="F56" s="2">
        <v>31</v>
      </c>
      <c r="G56" s="10">
        <v>155</v>
      </c>
    </row>
    <row r="57" spans="1:7" x14ac:dyDescent="0.2">
      <c r="A57" s="10" t="s">
        <v>142</v>
      </c>
      <c r="B57" s="17" t="s">
        <v>66</v>
      </c>
      <c r="C57" s="16" t="s">
        <v>44</v>
      </c>
      <c r="D57" s="10" t="s">
        <v>4</v>
      </c>
      <c r="E57" s="10">
        <v>1999</v>
      </c>
      <c r="F57" s="2">
        <v>15</v>
      </c>
      <c r="G57" s="10">
        <v>75</v>
      </c>
    </row>
    <row r="58" spans="1:7" x14ac:dyDescent="0.2">
      <c r="A58" s="10" t="s">
        <v>142</v>
      </c>
      <c r="B58" s="16" t="s">
        <v>111</v>
      </c>
      <c r="C58" s="16" t="s">
        <v>21</v>
      </c>
      <c r="D58" s="10" t="s">
        <v>7</v>
      </c>
      <c r="E58" s="10">
        <v>1999</v>
      </c>
      <c r="F58" s="2">
        <v>18</v>
      </c>
      <c r="G58" s="10">
        <v>90</v>
      </c>
    </row>
    <row r="59" spans="1:7" x14ac:dyDescent="0.2">
      <c r="A59" s="10" t="s">
        <v>138</v>
      </c>
      <c r="B59" s="16" t="s">
        <v>91</v>
      </c>
      <c r="C59" s="16" t="s">
        <v>41</v>
      </c>
      <c r="D59" s="10" t="s">
        <v>4</v>
      </c>
      <c r="E59" s="10">
        <v>1991</v>
      </c>
      <c r="F59" s="2">
        <v>17</v>
      </c>
      <c r="G59" s="10">
        <v>85</v>
      </c>
    </row>
    <row r="60" spans="1:7" x14ac:dyDescent="0.2">
      <c r="A60" s="10" t="s">
        <v>137</v>
      </c>
      <c r="B60" s="16" t="s">
        <v>112</v>
      </c>
      <c r="C60" s="16" t="s">
        <v>60</v>
      </c>
      <c r="D60" s="10" t="s">
        <v>4</v>
      </c>
      <c r="E60" s="10">
        <v>1999</v>
      </c>
      <c r="F60" s="2">
        <v>38</v>
      </c>
      <c r="G60" s="10">
        <v>190</v>
      </c>
    </row>
    <row r="61" spans="1:7" x14ac:dyDescent="0.2">
      <c r="A61" s="10" t="s">
        <v>140</v>
      </c>
      <c r="B61" s="16" t="s">
        <v>132</v>
      </c>
      <c r="C61" s="16" t="s">
        <v>12</v>
      </c>
      <c r="D61" s="10" t="s">
        <v>7</v>
      </c>
      <c r="E61" s="10">
        <v>1993</v>
      </c>
      <c r="F61" s="2">
        <v>7</v>
      </c>
      <c r="G61" s="10">
        <v>35</v>
      </c>
    </row>
    <row r="62" spans="1:7" x14ac:dyDescent="0.2">
      <c r="A62" s="10" t="s">
        <v>142</v>
      </c>
      <c r="B62" s="16" t="s">
        <v>113</v>
      </c>
      <c r="C62" s="16" t="s">
        <v>57</v>
      </c>
      <c r="D62" s="10" t="s">
        <v>4</v>
      </c>
      <c r="E62" s="10">
        <v>1997</v>
      </c>
      <c r="F62" s="2">
        <v>31</v>
      </c>
      <c r="G62" s="10">
        <v>155</v>
      </c>
    </row>
    <row r="63" spans="1:7" x14ac:dyDescent="0.2">
      <c r="A63" s="10" t="s">
        <v>142</v>
      </c>
      <c r="B63" s="16" t="s">
        <v>114</v>
      </c>
      <c r="C63" s="16" t="s">
        <v>58</v>
      </c>
      <c r="D63" s="10" t="s">
        <v>4</v>
      </c>
      <c r="E63" s="10">
        <v>1990</v>
      </c>
      <c r="F63" s="2">
        <v>10</v>
      </c>
      <c r="G63" s="10">
        <v>50</v>
      </c>
    </row>
    <row r="64" spans="1:7" x14ac:dyDescent="0.2">
      <c r="A64" s="10" t="s">
        <v>140</v>
      </c>
      <c r="B64" s="17" t="s">
        <v>66</v>
      </c>
      <c r="C64" s="16" t="s">
        <v>11</v>
      </c>
      <c r="D64" s="10" t="s">
        <v>7</v>
      </c>
      <c r="E64" s="10">
        <v>1982</v>
      </c>
      <c r="F64" s="2">
        <v>31</v>
      </c>
      <c r="G64" s="10">
        <v>155</v>
      </c>
    </row>
    <row r="65" spans="1:7" x14ac:dyDescent="0.2">
      <c r="A65" s="10" t="s">
        <v>140</v>
      </c>
      <c r="B65" s="16" t="s">
        <v>16</v>
      </c>
      <c r="C65" s="16" t="s">
        <v>17</v>
      </c>
      <c r="D65" s="10" t="s">
        <v>7</v>
      </c>
      <c r="E65" s="10">
        <v>1994</v>
      </c>
      <c r="F65" s="2">
        <v>11</v>
      </c>
      <c r="G65" s="10">
        <v>55</v>
      </c>
    </row>
    <row r="66" spans="1:7" x14ac:dyDescent="0.2">
      <c r="A66" s="10" t="s">
        <v>142</v>
      </c>
      <c r="B66" s="16" t="s">
        <v>115</v>
      </c>
      <c r="C66" s="16" t="s">
        <v>12</v>
      </c>
      <c r="D66" s="10" t="s">
        <v>7</v>
      </c>
      <c r="E66" s="10">
        <v>1996</v>
      </c>
      <c r="F66" s="2">
        <v>48</v>
      </c>
      <c r="G66" s="10">
        <v>240</v>
      </c>
    </row>
    <row r="67" spans="1:7" x14ac:dyDescent="0.2">
      <c r="A67" s="10" t="s">
        <v>139</v>
      </c>
      <c r="B67" s="16" t="s">
        <v>116</v>
      </c>
      <c r="C67" s="16" t="s">
        <v>21</v>
      </c>
      <c r="D67" s="10" t="s">
        <v>7</v>
      </c>
      <c r="E67" s="10">
        <v>2000</v>
      </c>
      <c r="F67" s="2">
        <v>10</v>
      </c>
      <c r="G67" s="10">
        <v>50</v>
      </c>
    </row>
    <row r="68" spans="1:7" x14ac:dyDescent="0.2">
      <c r="A68" s="10" t="s">
        <v>142</v>
      </c>
      <c r="B68" s="17" t="s">
        <v>69</v>
      </c>
      <c r="C68" s="16" t="s">
        <v>64</v>
      </c>
      <c r="D68" s="10" t="s">
        <v>4</v>
      </c>
      <c r="E68" s="10">
        <v>1994</v>
      </c>
      <c r="F68" s="2">
        <v>15</v>
      </c>
      <c r="G68" s="10">
        <v>75</v>
      </c>
    </row>
    <row r="69" spans="1:7" x14ac:dyDescent="0.2">
      <c r="A69" s="10" t="s">
        <v>142</v>
      </c>
      <c r="B69" s="17" t="s">
        <v>16</v>
      </c>
      <c r="C69" s="17" t="s">
        <v>65</v>
      </c>
      <c r="D69" s="10" t="s">
        <v>4</v>
      </c>
      <c r="E69" s="10">
        <v>1991</v>
      </c>
      <c r="F69" s="2">
        <v>28</v>
      </c>
      <c r="G69" s="10">
        <v>140</v>
      </c>
    </row>
    <row r="70" spans="1:7" x14ac:dyDescent="0.2">
      <c r="A70" s="10" t="s">
        <v>140</v>
      </c>
      <c r="B70" s="17" t="s">
        <v>66</v>
      </c>
      <c r="C70" s="17" t="s">
        <v>67</v>
      </c>
      <c r="D70" s="10" t="s">
        <v>7</v>
      </c>
      <c r="E70" s="10">
        <v>1994</v>
      </c>
      <c r="F70" s="2">
        <v>50</v>
      </c>
      <c r="G70" s="10">
        <v>250</v>
      </c>
    </row>
    <row r="71" spans="1:7" x14ac:dyDescent="0.2">
      <c r="A71" s="10" t="s">
        <v>140</v>
      </c>
      <c r="B71" s="17" t="s">
        <v>68</v>
      </c>
      <c r="C71" s="17" t="s">
        <v>9</v>
      </c>
      <c r="D71" s="10" t="s">
        <v>7</v>
      </c>
      <c r="E71" s="10">
        <v>1992</v>
      </c>
      <c r="F71" s="2">
        <v>31</v>
      </c>
      <c r="G71" s="10">
        <v>155</v>
      </c>
    </row>
    <row r="72" spans="1:7" x14ac:dyDescent="0.2">
      <c r="A72" s="10" t="s">
        <v>140</v>
      </c>
      <c r="B72" s="17" t="s">
        <v>69</v>
      </c>
      <c r="C72" s="17" t="s">
        <v>54</v>
      </c>
      <c r="D72" s="10" t="s">
        <v>7</v>
      </c>
      <c r="E72" s="10">
        <v>1999</v>
      </c>
      <c r="F72" s="2">
        <v>10</v>
      </c>
      <c r="G72" s="10">
        <v>50</v>
      </c>
    </row>
    <row r="73" spans="1:7" x14ac:dyDescent="0.2">
      <c r="A73" s="10" t="s">
        <v>142</v>
      </c>
      <c r="B73" s="17" t="s">
        <v>70</v>
      </c>
      <c r="C73" s="17" t="s">
        <v>42</v>
      </c>
      <c r="D73" s="10" t="s">
        <v>7</v>
      </c>
      <c r="E73" s="10">
        <v>1996</v>
      </c>
      <c r="F73" s="2">
        <v>26</v>
      </c>
      <c r="G73" s="10">
        <v>130</v>
      </c>
    </row>
    <row r="74" spans="1:7" x14ac:dyDescent="0.2">
      <c r="A74" s="10" t="s">
        <v>143</v>
      </c>
      <c r="B74" s="17" t="s">
        <v>71</v>
      </c>
      <c r="C74" s="17" t="s">
        <v>72</v>
      </c>
      <c r="D74" s="10" t="s">
        <v>4</v>
      </c>
      <c r="E74" s="10">
        <v>1997</v>
      </c>
      <c r="F74" s="2">
        <v>4</v>
      </c>
      <c r="G74" s="10">
        <v>20</v>
      </c>
    </row>
    <row r="75" spans="1:7" x14ac:dyDescent="0.2">
      <c r="A75" s="10" t="s">
        <v>143</v>
      </c>
      <c r="B75" s="17" t="s">
        <v>73</v>
      </c>
      <c r="C75" s="17" t="s">
        <v>74</v>
      </c>
      <c r="D75" s="10" t="s">
        <v>4</v>
      </c>
      <c r="E75" s="10">
        <v>1992</v>
      </c>
      <c r="F75" s="2">
        <v>25</v>
      </c>
      <c r="G75" s="10">
        <v>125</v>
      </c>
    </row>
    <row r="76" spans="1:7" x14ac:dyDescent="0.2">
      <c r="A76" s="10" t="s">
        <v>139</v>
      </c>
      <c r="B76" s="17" t="s">
        <v>75</v>
      </c>
      <c r="C76" s="17" t="s">
        <v>76</v>
      </c>
      <c r="D76" s="10" t="s">
        <v>7</v>
      </c>
      <c r="E76" s="10">
        <v>1998</v>
      </c>
      <c r="F76" s="2">
        <v>41</v>
      </c>
      <c r="G76" s="10">
        <v>205</v>
      </c>
    </row>
    <row r="77" spans="1:7" x14ac:dyDescent="0.2">
      <c r="A77" s="10" t="s">
        <v>139</v>
      </c>
      <c r="B77" s="17" t="s">
        <v>77</v>
      </c>
      <c r="C77" s="17" t="s">
        <v>9</v>
      </c>
      <c r="D77" s="10" t="s">
        <v>7</v>
      </c>
      <c r="E77" s="10">
        <v>1999</v>
      </c>
      <c r="F77" s="2">
        <v>13</v>
      </c>
      <c r="G77" s="10">
        <v>65</v>
      </c>
    </row>
    <row r="78" spans="1:7" x14ac:dyDescent="0.2">
      <c r="A78" s="10" t="s">
        <v>140</v>
      </c>
      <c r="B78" s="16" t="s">
        <v>78</v>
      </c>
      <c r="C78" s="16" t="s">
        <v>81</v>
      </c>
      <c r="D78" s="10" t="s">
        <v>7</v>
      </c>
      <c r="E78" s="10">
        <v>1998</v>
      </c>
      <c r="F78" s="2">
        <v>18</v>
      </c>
      <c r="G78" s="10">
        <v>90</v>
      </c>
    </row>
    <row r="79" spans="1:7" x14ac:dyDescent="0.2">
      <c r="A79" s="10" t="s">
        <v>137</v>
      </c>
      <c r="B79" s="17" t="s">
        <v>75</v>
      </c>
      <c r="C79" s="16" t="s">
        <v>57</v>
      </c>
      <c r="D79" s="10" t="s">
        <v>4</v>
      </c>
      <c r="E79" s="10">
        <v>1988</v>
      </c>
      <c r="F79" s="2">
        <v>53</v>
      </c>
      <c r="G79" s="10">
        <v>265</v>
      </c>
    </row>
    <row r="80" spans="1:7" x14ac:dyDescent="0.2">
      <c r="A80" s="10" t="s">
        <v>138</v>
      </c>
      <c r="B80" s="16" t="s">
        <v>117</v>
      </c>
      <c r="C80" s="16" t="s">
        <v>24</v>
      </c>
      <c r="D80" s="10" t="s">
        <v>4</v>
      </c>
      <c r="E80" s="10">
        <v>1998</v>
      </c>
      <c r="F80" s="2">
        <v>35</v>
      </c>
      <c r="G80" s="10">
        <v>175</v>
      </c>
    </row>
    <row r="81" spans="1:7" x14ac:dyDescent="0.2">
      <c r="A81" s="10" t="s">
        <v>140</v>
      </c>
      <c r="B81" s="16" t="s">
        <v>105</v>
      </c>
      <c r="C81" s="16" t="s">
        <v>22</v>
      </c>
      <c r="D81" s="10" t="s">
        <v>7</v>
      </c>
      <c r="E81" s="10">
        <v>2000</v>
      </c>
      <c r="F81" s="2">
        <v>40</v>
      </c>
      <c r="G81" s="10">
        <v>200</v>
      </c>
    </row>
    <row r="82" spans="1:7" x14ac:dyDescent="0.2">
      <c r="A82" s="10" t="s">
        <v>140</v>
      </c>
      <c r="B82" s="16" t="s">
        <v>131</v>
      </c>
      <c r="C82" s="16" t="s">
        <v>11</v>
      </c>
      <c r="D82" s="10" t="s">
        <v>7</v>
      </c>
      <c r="E82" s="10">
        <v>1987</v>
      </c>
      <c r="F82" s="2">
        <v>40</v>
      </c>
      <c r="G82" s="10">
        <v>200</v>
      </c>
    </row>
    <row r="83" spans="1:7" x14ac:dyDescent="0.2">
      <c r="A83" s="10" t="s">
        <v>142</v>
      </c>
      <c r="B83" s="16" t="s">
        <v>118</v>
      </c>
      <c r="C83" s="16" t="s">
        <v>15</v>
      </c>
      <c r="D83" s="10" t="s">
        <v>4</v>
      </c>
      <c r="E83" s="10">
        <v>1990</v>
      </c>
      <c r="F83" s="2">
        <v>11</v>
      </c>
      <c r="G83" s="10">
        <v>55</v>
      </c>
    </row>
    <row r="84" spans="1:7" x14ac:dyDescent="0.2">
      <c r="A84" s="10" t="s">
        <v>142</v>
      </c>
      <c r="B84" s="16" t="s">
        <v>119</v>
      </c>
      <c r="C84" s="16" t="s">
        <v>22</v>
      </c>
      <c r="D84" s="10" t="s">
        <v>7</v>
      </c>
      <c r="E84" s="10">
        <v>2000</v>
      </c>
      <c r="F84" s="2">
        <v>54</v>
      </c>
      <c r="G84" s="10">
        <v>270</v>
      </c>
    </row>
    <row r="85" spans="1:7" x14ac:dyDescent="0.2">
      <c r="A85" s="10" t="s">
        <v>140</v>
      </c>
      <c r="B85" s="16" t="s">
        <v>85</v>
      </c>
      <c r="C85" s="16" t="s">
        <v>59</v>
      </c>
      <c r="D85" s="10" t="s">
        <v>7</v>
      </c>
      <c r="E85" s="10">
        <v>1997</v>
      </c>
      <c r="F85" s="2">
        <v>20</v>
      </c>
      <c r="G85" s="10">
        <v>100</v>
      </c>
    </row>
    <row r="86" spans="1:7" x14ac:dyDescent="0.2">
      <c r="A86" s="10" t="s">
        <v>140</v>
      </c>
      <c r="B86" s="16" t="s">
        <v>120</v>
      </c>
      <c r="C86" s="16" t="s">
        <v>10</v>
      </c>
      <c r="D86" s="10" t="s">
        <v>7</v>
      </c>
      <c r="E86" s="10">
        <v>1981</v>
      </c>
      <c r="F86" s="2">
        <v>52</v>
      </c>
      <c r="G86" s="10">
        <v>260</v>
      </c>
    </row>
    <row r="87" spans="1:7" x14ac:dyDescent="0.2">
      <c r="A87" s="10" t="s">
        <v>8</v>
      </c>
      <c r="B87" s="16" t="s">
        <v>121</v>
      </c>
      <c r="C87" s="16" t="s">
        <v>44</v>
      </c>
      <c r="D87" s="10" t="s">
        <v>4</v>
      </c>
      <c r="E87" s="10">
        <v>1992</v>
      </c>
      <c r="F87" s="2">
        <v>14</v>
      </c>
      <c r="G87" s="10">
        <v>70</v>
      </c>
    </row>
    <row r="88" spans="1:7" x14ac:dyDescent="0.2">
      <c r="A88" s="10" t="s">
        <v>8</v>
      </c>
      <c r="B88" s="16" t="s">
        <v>122</v>
      </c>
      <c r="C88" s="16" t="s">
        <v>21</v>
      </c>
      <c r="D88" s="10" t="s">
        <v>7</v>
      </c>
      <c r="E88" s="10">
        <v>1986</v>
      </c>
      <c r="F88" s="2">
        <v>25</v>
      </c>
      <c r="G88" s="10">
        <v>125</v>
      </c>
    </row>
    <row r="89" spans="1:7" x14ac:dyDescent="0.2">
      <c r="A89" s="10" t="s">
        <v>144</v>
      </c>
      <c r="B89" s="16" t="s">
        <v>123</v>
      </c>
      <c r="C89" s="16" t="s">
        <v>41</v>
      </c>
      <c r="D89" s="10" t="s">
        <v>4</v>
      </c>
      <c r="E89" s="10">
        <v>1988</v>
      </c>
      <c r="F89" s="2">
        <v>42</v>
      </c>
      <c r="G89" s="10">
        <v>210</v>
      </c>
    </row>
    <row r="90" spans="1:7" x14ac:dyDescent="0.2">
      <c r="A90" s="10" t="s">
        <v>144</v>
      </c>
      <c r="B90" s="16" t="s">
        <v>124</v>
      </c>
      <c r="C90" s="16" t="s">
        <v>60</v>
      </c>
      <c r="D90" s="10" t="s">
        <v>4</v>
      </c>
      <c r="E90" s="10">
        <v>1994</v>
      </c>
      <c r="F90" s="2">
        <v>35</v>
      </c>
      <c r="G90" s="10">
        <v>175</v>
      </c>
    </row>
    <row r="91" spans="1:7" x14ac:dyDescent="0.2">
      <c r="A91" s="10" t="s">
        <v>138</v>
      </c>
      <c r="B91" s="16" t="s">
        <v>125</v>
      </c>
      <c r="C91" s="16" t="s">
        <v>53</v>
      </c>
      <c r="D91" s="10" t="s">
        <v>7</v>
      </c>
      <c r="E91" s="10">
        <v>1999</v>
      </c>
      <c r="F91" s="2">
        <v>49</v>
      </c>
      <c r="G91" s="10">
        <v>245</v>
      </c>
    </row>
    <row r="92" spans="1:7" x14ac:dyDescent="0.2">
      <c r="A92" s="10" t="s">
        <v>140</v>
      </c>
      <c r="B92" s="16" t="s">
        <v>126</v>
      </c>
      <c r="C92" s="16" t="s">
        <v>61</v>
      </c>
      <c r="D92" s="10" t="s">
        <v>7</v>
      </c>
      <c r="E92" s="10">
        <v>1996</v>
      </c>
      <c r="F92" s="2">
        <v>24</v>
      </c>
      <c r="G92" s="10">
        <v>120</v>
      </c>
    </row>
    <row r="93" spans="1:7" x14ac:dyDescent="0.2">
      <c r="A93" s="10" t="s">
        <v>140</v>
      </c>
      <c r="B93" s="16" t="s">
        <v>79</v>
      </c>
      <c r="C93" s="16" t="s">
        <v>62</v>
      </c>
      <c r="D93" s="10" t="s">
        <v>4</v>
      </c>
      <c r="E93" s="10">
        <v>1986</v>
      </c>
      <c r="F93" s="2">
        <v>30</v>
      </c>
      <c r="G93" s="10">
        <v>150</v>
      </c>
    </row>
    <row r="94" spans="1:7" x14ac:dyDescent="0.2">
      <c r="A94" s="10" t="s">
        <v>142</v>
      </c>
      <c r="B94" s="16" t="s">
        <v>127</v>
      </c>
      <c r="C94" s="16" t="s">
        <v>51</v>
      </c>
      <c r="D94" s="10" t="s">
        <v>4</v>
      </c>
      <c r="E94" s="10">
        <v>1991</v>
      </c>
      <c r="F94" s="2">
        <v>35</v>
      </c>
      <c r="G94" s="10">
        <v>175</v>
      </c>
    </row>
    <row r="95" spans="1:7" x14ac:dyDescent="0.2">
      <c r="A95" s="10" t="s">
        <v>140</v>
      </c>
      <c r="B95" s="16" t="s">
        <v>128</v>
      </c>
      <c r="C95" s="16" t="s">
        <v>63</v>
      </c>
      <c r="D95" s="10" t="s">
        <v>7</v>
      </c>
      <c r="E95" s="10">
        <v>1997</v>
      </c>
      <c r="F95" s="2">
        <v>8</v>
      </c>
      <c r="G95" s="10">
        <v>40</v>
      </c>
    </row>
    <row r="96" spans="1:7" x14ac:dyDescent="0.2">
      <c r="A96" s="10" t="s">
        <v>140</v>
      </c>
      <c r="B96" s="16" t="s">
        <v>129</v>
      </c>
      <c r="C96" s="16" t="s">
        <v>22</v>
      </c>
      <c r="D96" s="10" t="s">
        <v>7</v>
      </c>
      <c r="E96" s="10">
        <v>1989</v>
      </c>
      <c r="F96" s="2">
        <v>19</v>
      </c>
      <c r="G96" s="10">
        <v>95</v>
      </c>
    </row>
    <row r="97" spans="1:7" x14ac:dyDescent="0.2">
      <c r="A97" s="10" t="s">
        <v>140</v>
      </c>
      <c r="B97" s="16" t="s">
        <v>130</v>
      </c>
      <c r="C97" s="16" t="s">
        <v>17</v>
      </c>
      <c r="D97" s="10" t="s">
        <v>7</v>
      </c>
      <c r="E97" s="10">
        <v>2002</v>
      </c>
      <c r="F97" s="2">
        <v>14</v>
      </c>
      <c r="G97" s="10">
        <v>70</v>
      </c>
    </row>
    <row r="98" spans="1:7" x14ac:dyDescent="0.2">
      <c r="A98" s="10" t="s">
        <v>140</v>
      </c>
      <c r="B98" s="16" t="s">
        <v>106</v>
      </c>
      <c r="C98" s="16" t="s">
        <v>11</v>
      </c>
      <c r="D98" s="10" t="s">
        <v>7</v>
      </c>
      <c r="E98" s="10">
        <v>1992</v>
      </c>
      <c r="F98" s="2">
        <v>34</v>
      </c>
      <c r="G98" s="10">
        <v>170</v>
      </c>
    </row>
    <row r="99" spans="1:7" x14ac:dyDescent="0.2">
      <c r="A99" s="10" t="s">
        <v>139</v>
      </c>
      <c r="B99" s="16" t="s">
        <v>104</v>
      </c>
      <c r="C99" s="16" t="s">
        <v>80</v>
      </c>
      <c r="D99" s="10" t="s">
        <v>7</v>
      </c>
      <c r="E99" s="10">
        <v>1987</v>
      </c>
      <c r="F99" s="2">
        <v>7</v>
      </c>
      <c r="G99" s="10">
        <v>35</v>
      </c>
    </row>
    <row r="100" spans="1:7" x14ac:dyDescent="0.2">
      <c r="A100" s="10" t="s">
        <v>143</v>
      </c>
      <c r="B100" s="16" t="s">
        <v>146</v>
      </c>
      <c r="C100" s="16" t="s">
        <v>147</v>
      </c>
      <c r="D100" s="10" t="s">
        <v>7</v>
      </c>
      <c r="E100" s="18">
        <v>1988</v>
      </c>
      <c r="F100" s="2">
        <v>13</v>
      </c>
      <c r="G100" s="10">
        <v>65</v>
      </c>
    </row>
    <row r="101" spans="1:7" x14ac:dyDescent="0.2">
      <c r="E101" s="18"/>
    </row>
    <row r="102" spans="1:7" x14ac:dyDescent="0.2">
      <c r="E102" s="18"/>
    </row>
    <row r="103" spans="1:7" x14ac:dyDescent="0.2">
      <c r="E103" s="18"/>
    </row>
    <row r="104" spans="1:7" x14ac:dyDescent="0.2">
      <c r="E104" s="18"/>
    </row>
    <row r="105" spans="1:7" x14ac:dyDescent="0.2">
      <c r="E105" s="18"/>
    </row>
    <row r="106" spans="1:7" x14ac:dyDescent="0.2">
      <c r="E106" s="18"/>
    </row>
    <row r="107" spans="1:7" x14ac:dyDescent="0.2">
      <c r="E107" s="18"/>
    </row>
    <row r="108" spans="1:7" x14ac:dyDescent="0.2">
      <c r="E108" s="18"/>
    </row>
    <row r="109" spans="1:7" x14ac:dyDescent="0.2">
      <c r="E109" s="18"/>
    </row>
    <row r="110" spans="1:7" x14ac:dyDescent="0.2">
      <c r="E110" s="18"/>
    </row>
    <row r="111" spans="1:7" x14ac:dyDescent="0.2">
      <c r="E111" s="18"/>
    </row>
    <row r="112" spans="1:7" x14ac:dyDescent="0.2">
      <c r="E112" s="18"/>
    </row>
    <row r="113" spans="5:5" x14ac:dyDescent="0.2">
      <c r="E113" s="18"/>
    </row>
    <row r="145" spans="8:8" x14ac:dyDescent="0.2">
      <c r="H145" s="5"/>
    </row>
    <row r="150" spans="8:8" x14ac:dyDescent="0.2">
      <c r="H150" s="10"/>
    </row>
    <row r="152" spans="8:8" x14ac:dyDescent="0.2">
      <c r="H152" s="10"/>
    </row>
    <row r="159" spans="8:8" x14ac:dyDescent="0.2">
      <c r="H159" s="10"/>
    </row>
    <row r="160" spans="8:8" x14ac:dyDescent="0.2">
      <c r="H160" s="10"/>
    </row>
    <row r="163" spans="8:8" x14ac:dyDescent="0.2">
      <c r="H163" s="10"/>
    </row>
    <row r="164" spans="8:8" x14ac:dyDescent="0.2">
      <c r="H164" s="10"/>
    </row>
    <row r="165" spans="8:8" x14ac:dyDescent="0.2">
      <c r="H165" s="12"/>
    </row>
    <row r="166" spans="8:8" x14ac:dyDescent="0.2">
      <c r="H166" s="10"/>
    </row>
    <row r="168" spans="8:8" x14ac:dyDescent="0.2">
      <c r="H168" s="10"/>
    </row>
    <row r="169" spans="8:8" x14ac:dyDescent="0.2">
      <c r="H169" s="10"/>
    </row>
    <row r="171" spans="8:8" x14ac:dyDescent="0.2">
      <c r="H171" s="12"/>
    </row>
    <row r="172" spans="8:8" x14ac:dyDescent="0.2">
      <c r="H172" s="12"/>
    </row>
  </sheetData>
  <dataConsolidate/>
  <mergeCells count="1">
    <mergeCell ref="AS2:AS9"/>
  </mergeCells>
  <dataValidations count="1">
    <dataValidation type="list" allowBlank="1" showInputMessage="1" showErrorMessage="1" sqref="I3" xr:uid="{25888BCF-8935-4105-A529-D3961D1E65F0}">
      <formula1>"100,150,200,250,280"</formula1>
    </dataValidation>
  </dataValidations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1FC1-BDCB-4214-9F51-FA847B268933}">
  <dimension ref="A1:BH172"/>
  <sheetViews>
    <sheetView showGridLines="0" zoomScale="130" zoomScaleNormal="13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3" sqref="I3"/>
    </sheetView>
  </sheetViews>
  <sheetFormatPr defaultRowHeight="12.75" x14ac:dyDescent="0.2"/>
  <cols>
    <col min="1" max="1" width="6.42578125" style="2" customWidth="1"/>
    <col min="2" max="3" width="14" style="3" bestFit="1" customWidth="1"/>
    <col min="4" max="4" width="7.7109375" style="2" customWidth="1"/>
    <col min="5" max="5" width="15.7109375" style="2" customWidth="1"/>
    <col min="6" max="6" width="9.42578125" style="2" customWidth="1"/>
    <col min="7" max="7" width="14.42578125" style="10" customWidth="1"/>
    <col min="8" max="8" width="5.42578125" style="2" customWidth="1"/>
    <col min="9" max="9" width="14.7109375" style="2" customWidth="1"/>
    <col min="10" max="13" width="16.5703125" style="2" customWidth="1"/>
    <col min="14" max="15" width="13.5703125" style="2" bestFit="1" customWidth="1"/>
    <col min="16" max="24" width="16.5703125" style="3" customWidth="1"/>
    <col min="25" max="41" width="6.42578125" style="3" customWidth="1"/>
    <col min="42" max="42" width="1" style="3" customWidth="1"/>
    <col min="43" max="43" width="1.140625" style="3" customWidth="1"/>
    <col min="44" max="44" width="1.7109375" style="3" customWidth="1"/>
    <col min="45" max="45" width="3.140625" style="3" bestFit="1" customWidth="1"/>
    <col min="46" max="47" width="4.42578125" style="3" customWidth="1"/>
    <col min="48" max="48" width="13.42578125" style="3" customWidth="1"/>
    <col min="49" max="50" width="4.42578125" style="3" customWidth="1"/>
    <col min="51" max="51" width="9.140625" style="3"/>
    <col min="52" max="52" width="14.28515625" style="3" bestFit="1" customWidth="1"/>
    <col min="53" max="53" width="12.140625" style="3" customWidth="1"/>
    <col min="54" max="54" width="16.42578125" style="3" bestFit="1" customWidth="1"/>
    <col min="55" max="56" width="14" style="3" customWidth="1"/>
    <col min="57" max="57" width="15.5703125" style="3" bestFit="1" customWidth="1"/>
    <col min="58" max="58" width="14.28515625" style="3" bestFit="1" customWidth="1"/>
    <col min="59" max="16384" width="9.140625" style="3"/>
  </cols>
  <sheetData>
    <row r="1" spans="1:60" ht="21" customHeight="1" x14ac:dyDescent="0.2">
      <c r="A1" s="14" t="s">
        <v>3</v>
      </c>
      <c r="B1" s="15" t="s">
        <v>0</v>
      </c>
      <c r="C1" s="15" t="s">
        <v>1</v>
      </c>
      <c r="D1" s="15" t="s">
        <v>2</v>
      </c>
      <c r="E1" s="15" t="s">
        <v>135</v>
      </c>
      <c r="F1" s="14" t="s">
        <v>148</v>
      </c>
      <c r="G1" s="15" t="s">
        <v>149</v>
      </c>
      <c r="H1" s="5"/>
      <c r="I1" s="5"/>
      <c r="J1" s="25" t="s">
        <v>171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7" t="s">
        <v>7</v>
      </c>
      <c r="AU1" s="7" t="s">
        <v>4</v>
      </c>
      <c r="AV1" s="7" t="s">
        <v>3</v>
      </c>
      <c r="AW1" s="7" t="s">
        <v>7</v>
      </c>
      <c r="AX1" s="7" t="s">
        <v>4</v>
      </c>
      <c r="AY1" s="7" t="s">
        <v>28</v>
      </c>
      <c r="AZ1" s="7" t="s">
        <v>30</v>
      </c>
      <c r="BA1" s="7" t="s">
        <v>29</v>
      </c>
      <c r="BB1" s="7" t="s">
        <v>31</v>
      </c>
      <c r="BC1" s="7" t="s">
        <v>7</v>
      </c>
      <c r="BD1" s="7" t="s">
        <v>4</v>
      </c>
      <c r="BE1" s="7" t="s">
        <v>32</v>
      </c>
      <c r="BF1" s="7" t="s">
        <v>33</v>
      </c>
    </row>
    <row r="2" spans="1:60" ht="12.75" customHeight="1" x14ac:dyDescent="0.2">
      <c r="A2" s="10" t="s">
        <v>140</v>
      </c>
      <c r="B2" s="16" t="s">
        <v>77</v>
      </c>
      <c r="C2" s="3" t="s">
        <v>27</v>
      </c>
      <c r="D2" s="10" t="s">
        <v>7</v>
      </c>
      <c r="E2" s="10">
        <v>2000</v>
      </c>
      <c r="F2" s="2">
        <v>26</v>
      </c>
      <c r="G2" s="10">
        <v>130</v>
      </c>
      <c r="AS2" s="27" t="s">
        <v>35</v>
      </c>
      <c r="AT2" s="8"/>
      <c r="AU2" s="8"/>
      <c r="AV2" s="7" t="s">
        <v>137</v>
      </c>
      <c r="AW2" s="8"/>
      <c r="AX2" s="8"/>
      <c r="AY2" s="8"/>
      <c r="AZ2" s="8"/>
      <c r="BA2" s="8"/>
      <c r="BB2" s="9"/>
      <c r="BC2" s="9"/>
      <c r="BD2" s="9"/>
      <c r="BE2" s="8"/>
      <c r="BF2" s="1"/>
    </row>
    <row r="3" spans="1:60" x14ac:dyDescent="0.2">
      <c r="A3" s="10" t="s">
        <v>138</v>
      </c>
      <c r="B3" s="16" t="s">
        <v>82</v>
      </c>
      <c r="C3" s="3" t="s">
        <v>12</v>
      </c>
      <c r="D3" s="10" t="s">
        <v>7</v>
      </c>
      <c r="E3" s="10">
        <v>1999</v>
      </c>
      <c r="F3" s="2">
        <v>52</v>
      </c>
      <c r="G3" s="10">
        <v>260</v>
      </c>
      <c r="I3" s="20" t="s">
        <v>141</v>
      </c>
      <c r="AS3" s="27"/>
      <c r="AT3" s="2"/>
      <c r="AU3" s="2"/>
      <c r="AV3" s="7" t="s">
        <v>138</v>
      </c>
      <c r="AW3" s="8"/>
      <c r="AX3" s="8"/>
      <c r="AY3" s="8"/>
      <c r="AZ3" s="8"/>
      <c r="BA3" s="8"/>
      <c r="BB3" s="9"/>
      <c r="BC3" s="9"/>
      <c r="BD3" s="9"/>
      <c r="BE3" s="8"/>
      <c r="BF3" s="1"/>
      <c r="BG3" s="4"/>
      <c r="BH3" s="4"/>
    </row>
    <row r="4" spans="1:60" x14ac:dyDescent="0.2">
      <c r="A4" s="10" t="s">
        <v>139</v>
      </c>
      <c r="B4" s="16" t="s">
        <v>83</v>
      </c>
      <c r="C4" s="3" t="s">
        <v>38</v>
      </c>
      <c r="D4" s="10" t="s">
        <v>4</v>
      </c>
      <c r="E4" s="10">
        <v>1998</v>
      </c>
      <c r="F4" s="2">
        <v>60</v>
      </c>
      <c r="G4" s="10">
        <v>300</v>
      </c>
      <c r="AS4" s="27"/>
      <c r="AT4" s="2"/>
      <c r="AU4" s="2"/>
      <c r="AV4" s="7" t="s">
        <v>139</v>
      </c>
      <c r="AW4" s="8"/>
      <c r="AX4" s="8"/>
      <c r="AY4" s="8"/>
      <c r="AZ4" s="8"/>
      <c r="BA4" s="8"/>
      <c r="BB4" s="9"/>
      <c r="BC4" s="9"/>
      <c r="BD4" s="9"/>
      <c r="BE4" s="8"/>
      <c r="BF4" s="1"/>
      <c r="BG4" s="4"/>
      <c r="BH4" s="4"/>
    </row>
    <row r="5" spans="1:60" x14ac:dyDescent="0.2">
      <c r="A5" s="10" t="s">
        <v>137</v>
      </c>
      <c r="B5" s="16" t="s">
        <v>84</v>
      </c>
      <c r="C5" s="3" t="s">
        <v>39</v>
      </c>
      <c r="D5" s="10" t="s">
        <v>4</v>
      </c>
      <c r="E5" s="10">
        <v>1990</v>
      </c>
      <c r="F5" s="2">
        <v>52</v>
      </c>
      <c r="G5" s="10">
        <v>260</v>
      </c>
      <c r="AS5" s="27"/>
      <c r="AT5" s="2"/>
      <c r="AU5" s="2"/>
      <c r="AV5" s="7" t="s">
        <v>145</v>
      </c>
      <c r="AW5" s="8"/>
      <c r="AX5" s="8"/>
      <c r="AY5" s="8"/>
      <c r="AZ5" s="8"/>
      <c r="BA5" s="8"/>
      <c r="BB5" s="9"/>
      <c r="BC5" s="9"/>
      <c r="BD5" s="9"/>
      <c r="BE5" s="8"/>
      <c r="BF5" s="1"/>
      <c r="BG5" s="4"/>
      <c r="BH5" s="4"/>
    </row>
    <row r="6" spans="1:60" x14ac:dyDescent="0.2">
      <c r="A6" s="10" t="s">
        <v>141</v>
      </c>
      <c r="B6" s="16" t="s">
        <v>85</v>
      </c>
      <c r="C6" s="3" t="s">
        <v>40</v>
      </c>
      <c r="D6" s="10" t="s">
        <v>4</v>
      </c>
      <c r="E6" s="10">
        <v>1996</v>
      </c>
      <c r="F6" s="2">
        <v>16</v>
      </c>
      <c r="G6" s="10">
        <v>80</v>
      </c>
      <c r="H6" s="10"/>
      <c r="I6" s="26" t="s">
        <v>3</v>
      </c>
      <c r="J6" s="26" t="s">
        <v>0</v>
      </c>
      <c r="K6" s="26" t="s">
        <v>1</v>
      </c>
      <c r="L6" s="26" t="s">
        <v>2</v>
      </c>
      <c r="M6" s="26" t="s">
        <v>135</v>
      </c>
      <c r="N6" s="26" t="s">
        <v>148</v>
      </c>
      <c r="O6" s="26" t="s">
        <v>149</v>
      </c>
      <c r="AS6" s="27"/>
      <c r="AT6" s="2"/>
      <c r="AU6" s="2"/>
      <c r="AV6" s="7" t="s">
        <v>141</v>
      </c>
      <c r="AW6" s="8"/>
      <c r="AX6" s="8"/>
      <c r="AY6" s="8"/>
      <c r="AZ6" s="8"/>
      <c r="BA6" s="8"/>
      <c r="BB6" s="9"/>
      <c r="BC6" s="9"/>
      <c r="BD6" s="9"/>
      <c r="BE6" s="8"/>
      <c r="BF6" s="1"/>
      <c r="BG6" s="4"/>
      <c r="BH6" s="4"/>
    </row>
    <row r="7" spans="1:60" x14ac:dyDescent="0.2">
      <c r="A7" s="10" t="s">
        <v>142</v>
      </c>
      <c r="B7" s="16" t="s">
        <v>86</v>
      </c>
      <c r="C7" s="16" t="s">
        <v>36</v>
      </c>
      <c r="D7" s="10" t="s">
        <v>4</v>
      </c>
      <c r="E7" s="10">
        <v>1993</v>
      </c>
      <c r="F7" s="2">
        <v>22</v>
      </c>
      <c r="G7" s="10">
        <v>110</v>
      </c>
      <c r="I7" s="2" t="str" cm="1">
        <f t="array" ref="I7:O9">_xlfn._xlws.FILTER(TBL_STUDENTI6[],TBL_STUDENTI6[Prov]=I3,"")</f>
        <v>LO</v>
      </c>
      <c r="J7" s="2" t="str">
        <v>STEFANI</v>
      </c>
      <c r="K7" s="2" t="str">
        <v>MATILDA</v>
      </c>
      <c r="L7" s="2" t="str">
        <v>F</v>
      </c>
      <c r="M7" s="2">
        <v>1996</v>
      </c>
      <c r="N7" s="2">
        <v>16</v>
      </c>
      <c r="O7" s="2">
        <v>80</v>
      </c>
      <c r="AS7" s="27"/>
      <c r="AT7" s="2"/>
      <c r="AU7" s="2"/>
      <c r="AV7" s="7" t="s">
        <v>142</v>
      </c>
      <c r="AW7" s="8"/>
      <c r="AX7" s="8"/>
      <c r="AY7" s="8"/>
      <c r="AZ7" s="8"/>
      <c r="BA7" s="8"/>
      <c r="BB7" s="9"/>
      <c r="BC7" s="9"/>
      <c r="BD7" s="9"/>
      <c r="BE7" s="8"/>
      <c r="BF7" s="1"/>
      <c r="BG7" s="4"/>
      <c r="BH7" s="4"/>
    </row>
    <row r="8" spans="1:60" x14ac:dyDescent="0.2">
      <c r="A8" s="10" t="s">
        <v>8</v>
      </c>
      <c r="B8" s="16" t="s">
        <v>87</v>
      </c>
      <c r="C8" s="3" t="s">
        <v>41</v>
      </c>
      <c r="D8" s="10" t="s">
        <v>4</v>
      </c>
      <c r="E8" s="10">
        <v>2001</v>
      </c>
      <c r="F8" s="2">
        <v>41</v>
      </c>
      <c r="G8" s="10">
        <v>205</v>
      </c>
      <c r="H8" s="10"/>
      <c r="I8" s="2" t="str">
        <v>LO</v>
      </c>
      <c r="J8" s="2" t="str">
        <v>BAZZANI</v>
      </c>
      <c r="K8" s="2" t="str">
        <v>ADELIO</v>
      </c>
      <c r="L8" s="2" t="str">
        <v>M</v>
      </c>
      <c r="M8" s="2">
        <v>1990</v>
      </c>
      <c r="N8" s="2">
        <v>48</v>
      </c>
      <c r="O8" s="2">
        <v>240</v>
      </c>
      <c r="AS8" s="27"/>
      <c r="AT8" s="2"/>
      <c r="AU8" s="2"/>
      <c r="AV8" s="7" t="s">
        <v>140</v>
      </c>
      <c r="AW8" s="8"/>
      <c r="AX8" s="8"/>
      <c r="AY8" s="8"/>
      <c r="AZ8" s="8"/>
      <c r="BA8" s="8"/>
      <c r="BB8" s="9"/>
      <c r="BC8" s="9"/>
      <c r="BD8" s="9"/>
      <c r="BE8" s="8"/>
      <c r="BF8" s="1"/>
      <c r="BG8" s="4"/>
      <c r="BH8" s="4"/>
    </row>
    <row r="9" spans="1:60" x14ac:dyDescent="0.2">
      <c r="A9" s="10" t="s">
        <v>143</v>
      </c>
      <c r="B9" s="16" t="s">
        <v>88</v>
      </c>
      <c r="C9" s="16" t="s">
        <v>14</v>
      </c>
      <c r="D9" s="10" t="s">
        <v>4</v>
      </c>
      <c r="E9" s="10">
        <v>1996</v>
      </c>
      <c r="F9" s="2">
        <v>31</v>
      </c>
      <c r="G9" s="10">
        <v>155</v>
      </c>
      <c r="I9" s="2" t="str">
        <v>LO</v>
      </c>
      <c r="J9" s="2" t="str">
        <v>IUTI</v>
      </c>
      <c r="K9" s="2" t="str">
        <v>ANDREA</v>
      </c>
      <c r="L9" s="2" t="str">
        <v>M</v>
      </c>
      <c r="M9" s="2">
        <v>1995</v>
      </c>
      <c r="N9" s="2">
        <v>16</v>
      </c>
      <c r="O9" s="2">
        <v>80</v>
      </c>
      <c r="AS9" s="27"/>
      <c r="AT9" s="2"/>
      <c r="AU9" s="2"/>
      <c r="AV9" s="7" t="s">
        <v>8</v>
      </c>
      <c r="AW9" s="8"/>
      <c r="AX9" s="8"/>
      <c r="AY9" s="8"/>
      <c r="AZ9" s="8"/>
      <c r="BA9" s="8"/>
      <c r="BB9" s="9"/>
      <c r="BC9" s="9"/>
      <c r="BD9" s="9"/>
      <c r="BE9" s="8"/>
      <c r="BF9" s="1"/>
      <c r="BG9" s="4"/>
      <c r="BH9" s="4"/>
    </row>
    <row r="10" spans="1:60" x14ac:dyDescent="0.2">
      <c r="A10" s="10" t="s">
        <v>144</v>
      </c>
      <c r="B10" s="16" t="s">
        <v>89</v>
      </c>
      <c r="C10" s="3" t="s">
        <v>42</v>
      </c>
      <c r="D10" s="10" t="s">
        <v>7</v>
      </c>
      <c r="E10" s="10">
        <v>1998</v>
      </c>
      <c r="F10" s="2">
        <v>32</v>
      </c>
      <c r="G10" s="10">
        <v>160</v>
      </c>
      <c r="AV10" s="7" t="s">
        <v>144</v>
      </c>
      <c r="AW10" s="8"/>
      <c r="AX10" s="8"/>
      <c r="AY10" s="8"/>
      <c r="AZ10" s="8"/>
      <c r="BA10" s="8"/>
      <c r="BB10" s="9"/>
      <c r="BC10" s="9"/>
      <c r="BD10" s="9"/>
      <c r="BE10" s="8"/>
      <c r="BF10" s="1"/>
      <c r="BG10" s="5"/>
      <c r="BH10" s="4"/>
    </row>
    <row r="11" spans="1:60" x14ac:dyDescent="0.2">
      <c r="A11" s="10" t="s">
        <v>145</v>
      </c>
      <c r="B11" s="16" t="s">
        <v>90</v>
      </c>
      <c r="C11" s="16" t="s">
        <v>43</v>
      </c>
      <c r="D11" s="10" t="s">
        <v>7</v>
      </c>
      <c r="E11" s="10">
        <v>1997</v>
      </c>
      <c r="F11" s="2">
        <v>24</v>
      </c>
      <c r="G11" s="10">
        <v>120</v>
      </c>
      <c r="AV11" s="7" t="s">
        <v>143</v>
      </c>
      <c r="AW11" s="8"/>
      <c r="AX11" s="8"/>
      <c r="AY11" s="8"/>
      <c r="AZ11" s="8"/>
      <c r="BA11" s="8"/>
      <c r="BB11" s="9"/>
      <c r="BC11" s="9"/>
      <c r="BD11" s="9"/>
      <c r="BE11" s="8"/>
      <c r="BF11" s="1"/>
      <c r="BG11" s="4"/>
      <c r="BH11" s="4"/>
    </row>
    <row r="12" spans="1:60" x14ac:dyDescent="0.2">
      <c r="A12" s="10" t="s">
        <v>145</v>
      </c>
      <c r="B12" s="16" t="s">
        <v>26</v>
      </c>
      <c r="C12" s="16" t="s">
        <v>10</v>
      </c>
      <c r="D12" s="10" t="s">
        <v>7</v>
      </c>
      <c r="E12" s="10">
        <v>1993</v>
      </c>
      <c r="F12" s="2">
        <v>43</v>
      </c>
      <c r="G12" s="10">
        <v>215</v>
      </c>
      <c r="AT12" s="5">
        <v>1</v>
      </c>
      <c r="AU12" s="5">
        <v>2</v>
      </c>
      <c r="AW12" s="5">
        <v>3</v>
      </c>
      <c r="AX12" s="5">
        <v>4</v>
      </c>
      <c r="AY12" s="5">
        <v>5</v>
      </c>
      <c r="AZ12" s="5">
        <v>6</v>
      </c>
      <c r="BA12" s="5">
        <v>7</v>
      </c>
      <c r="BB12" s="5">
        <v>8</v>
      </c>
      <c r="BC12" s="5">
        <v>9</v>
      </c>
      <c r="BD12" s="5">
        <v>10</v>
      </c>
      <c r="BE12" s="5">
        <v>11</v>
      </c>
      <c r="BF12" s="5">
        <v>12</v>
      </c>
      <c r="BG12" s="4"/>
      <c r="BH12" s="4"/>
    </row>
    <row r="13" spans="1:60" x14ac:dyDescent="0.2">
      <c r="A13" s="10" t="s">
        <v>140</v>
      </c>
      <c r="B13" s="16" t="s">
        <v>16</v>
      </c>
      <c r="C13" s="16" t="s">
        <v>14</v>
      </c>
      <c r="D13" s="10" t="s">
        <v>7</v>
      </c>
      <c r="E13" s="10">
        <v>1995</v>
      </c>
      <c r="F13" s="2">
        <v>4</v>
      </c>
      <c r="G13" s="10">
        <v>20</v>
      </c>
      <c r="BG13" s="4"/>
      <c r="BH13" s="4"/>
    </row>
    <row r="14" spans="1:60" x14ac:dyDescent="0.2">
      <c r="A14" s="10" t="s">
        <v>140</v>
      </c>
      <c r="B14" s="16" t="s">
        <v>91</v>
      </c>
      <c r="C14" s="16" t="s">
        <v>21</v>
      </c>
      <c r="D14" s="10" t="s">
        <v>7</v>
      </c>
      <c r="E14" s="10">
        <v>2002</v>
      </c>
      <c r="F14" s="2">
        <v>38</v>
      </c>
      <c r="G14" s="10">
        <v>190</v>
      </c>
      <c r="AS14" s="3" t="s">
        <v>150</v>
      </c>
      <c r="BG14" s="4"/>
      <c r="BH14" s="4"/>
    </row>
    <row r="15" spans="1:60" x14ac:dyDescent="0.2">
      <c r="A15" s="10" t="s">
        <v>144</v>
      </c>
      <c r="B15" s="16" t="s">
        <v>92</v>
      </c>
      <c r="C15" s="16" t="s">
        <v>6</v>
      </c>
      <c r="D15" s="10" t="s">
        <v>4</v>
      </c>
      <c r="E15" s="10">
        <v>1999</v>
      </c>
      <c r="F15" s="2">
        <v>23</v>
      </c>
      <c r="G15" s="10">
        <v>115</v>
      </c>
      <c r="H15" s="10"/>
      <c r="I15" s="19"/>
    </row>
    <row r="16" spans="1:60" x14ac:dyDescent="0.2">
      <c r="A16" s="10" t="s">
        <v>138</v>
      </c>
      <c r="B16" s="16" t="s">
        <v>26</v>
      </c>
      <c r="C16" s="16" t="s">
        <v>20</v>
      </c>
      <c r="D16" s="10" t="s">
        <v>7</v>
      </c>
      <c r="E16" s="10">
        <v>1994</v>
      </c>
      <c r="F16" s="2">
        <v>8</v>
      </c>
      <c r="G16" s="10">
        <v>40</v>
      </c>
      <c r="H16" s="10"/>
      <c r="AU16" s="11" t="s">
        <v>34</v>
      </c>
      <c r="AX16" s="4"/>
    </row>
    <row r="17" spans="1:50" x14ac:dyDescent="0.2">
      <c r="A17" s="10" t="s">
        <v>140</v>
      </c>
      <c r="B17" s="16" t="s">
        <v>93</v>
      </c>
      <c r="C17" s="16" t="s">
        <v>17</v>
      </c>
      <c r="D17" s="10" t="s">
        <v>7</v>
      </c>
      <c r="E17" s="10">
        <v>1993</v>
      </c>
      <c r="F17" s="2">
        <v>7</v>
      </c>
      <c r="G17" s="10">
        <v>35</v>
      </c>
      <c r="AT17" s="5">
        <v>1</v>
      </c>
      <c r="AU17" s="3" t="s">
        <v>151</v>
      </c>
      <c r="AW17" s="2"/>
    </row>
    <row r="18" spans="1:50" x14ac:dyDescent="0.2">
      <c r="A18" s="10" t="s">
        <v>142</v>
      </c>
      <c r="B18" s="16" t="s">
        <v>77</v>
      </c>
      <c r="C18" s="16" t="s">
        <v>36</v>
      </c>
      <c r="D18" s="10" t="s">
        <v>4</v>
      </c>
      <c r="E18" s="10">
        <v>1990</v>
      </c>
      <c r="F18" s="2">
        <v>55</v>
      </c>
      <c r="G18" s="10">
        <v>275</v>
      </c>
      <c r="J18" s="19"/>
      <c r="AT18" s="5">
        <v>2</v>
      </c>
      <c r="AU18" s="3" t="s">
        <v>152</v>
      </c>
      <c r="AV18" s="4"/>
      <c r="AW18" s="2"/>
    </row>
    <row r="19" spans="1:50" x14ac:dyDescent="0.2">
      <c r="A19" s="10" t="s">
        <v>8</v>
      </c>
      <c r="B19" s="16" t="s">
        <v>94</v>
      </c>
      <c r="C19" s="16" t="s">
        <v>44</v>
      </c>
      <c r="D19" s="10" t="s">
        <v>4</v>
      </c>
      <c r="E19" s="10">
        <v>1996</v>
      </c>
      <c r="F19" s="2">
        <v>47</v>
      </c>
      <c r="G19" s="10">
        <v>235</v>
      </c>
      <c r="H19" s="10"/>
      <c r="AT19" s="5">
        <v>3</v>
      </c>
      <c r="AU19" s="4" t="s">
        <v>153</v>
      </c>
      <c r="AV19" s="4"/>
      <c r="AW19" s="2"/>
      <c r="AX19" s="4"/>
    </row>
    <row r="20" spans="1:50" x14ac:dyDescent="0.2">
      <c r="A20" s="10" t="s">
        <v>143</v>
      </c>
      <c r="B20" s="16" t="s">
        <v>26</v>
      </c>
      <c r="C20" s="16" t="s">
        <v>18</v>
      </c>
      <c r="D20" s="10" t="s">
        <v>7</v>
      </c>
      <c r="E20" s="10">
        <v>1993</v>
      </c>
      <c r="F20" s="2">
        <v>51</v>
      </c>
      <c r="G20" s="10">
        <v>255</v>
      </c>
      <c r="H20" s="10"/>
      <c r="I20" s="24" t="s">
        <v>3</v>
      </c>
      <c r="J20" s="2" t="str" cm="1">
        <f t="array" ref="J20:L26">TRANSPOSE(_xlfn._xlws.FILTER(TBL_STUDENTI6[],TBL_STUDENTI6[Prov]=I3,""))</f>
        <v>LO</v>
      </c>
      <c r="K20" s="2" t="str">
        <v>LO</v>
      </c>
      <c r="L20" s="2" t="str">
        <v>LO</v>
      </c>
      <c r="AT20" s="5">
        <v>4</v>
      </c>
      <c r="AU20" s="4" t="s">
        <v>154</v>
      </c>
      <c r="AV20" s="4"/>
      <c r="AW20" s="2"/>
      <c r="AX20" s="4"/>
    </row>
    <row r="21" spans="1:50" x14ac:dyDescent="0.2">
      <c r="A21" s="10" t="s">
        <v>144</v>
      </c>
      <c r="B21" s="16" t="s">
        <v>78</v>
      </c>
      <c r="C21" s="16" t="s">
        <v>45</v>
      </c>
      <c r="D21" s="10" t="s">
        <v>4</v>
      </c>
      <c r="E21" s="10">
        <v>2001</v>
      </c>
      <c r="F21" s="2">
        <v>11</v>
      </c>
      <c r="G21" s="10">
        <v>55</v>
      </c>
      <c r="H21" s="12"/>
      <c r="I21" s="24" t="s">
        <v>0</v>
      </c>
      <c r="J21" s="2" t="str">
        <v>STEFANI</v>
      </c>
      <c r="K21" s="2" t="str">
        <v>BAZZANI</v>
      </c>
      <c r="L21" s="2" t="str">
        <v>IUTI</v>
      </c>
      <c r="AT21" s="5">
        <v>5</v>
      </c>
      <c r="AU21" s="3" t="s">
        <v>155</v>
      </c>
      <c r="AV21" s="4"/>
      <c r="AW21" s="2"/>
    </row>
    <row r="22" spans="1:50" x14ac:dyDescent="0.2">
      <c r="A22" s="10" t="s">
        <v>145</v>
      </c>
      <c r="B22" s="16" t="s">
        <v>95</v>
      </c>
      <c r="C22" s="16" t="s">
        <v>136</v>
      </c>
      <c r="D22" s="10" t="s">
        <v>4</v>
      </c>
      <c r="E22" s="10">
        <v>1996</v>
      </c>
      <c r="F22" s="2">
        <v>14</v>
      </c>
      <c r="G22" s="10">
        <v>70</v>
      </c>
      <c r="H22" s="10"/>
      <c r="I22" s="24" t="s">
        <v>1</v>
      </c>
      <c r="J22" s="2" t="str">
        <v>MATILDA</v>
      </c>
      <c r="K22" s="2" t="str">
        <v>ADELIO</v>
      </c>
      <c r="L22" s="2" t="str">
        <v>ANDREA</v>
      </c>
      <c r="AT22" s="5">
        <v>6</v>
      </c>
      <c r="AU22" s="3" t="s">
        <v>156</v>
      </c>
      <c r="AW22" s="2"/>
    </row>
    <row r="23" spans="1:50" x14ac:dyDescent="0.2">
      <c r="A23" s="10" t="s">
        <v>140</v>
      </c>
      <c r="B23" s="16" t="s">
        <v>100</v>
      </c>
      <c r="C23" s="16" t="s">
        <v>21</v>
      </c>
      <c r="D23" s="10" t="s">
        <v>7</v>
      </c>
      <c r="E23" s="10">
        <v>1998</v>
      </c>
      <c r="F23" s="2">
        <v>53</v>
      </c>
      <c r="G23" s="10">
        <v>265</v>
      </c>
      <c r="I23" s="24" t="s">
        <v>2</v>
      </c>
      <c r="J23" s="2" t="str">
        <v>F</v>
      </c>
      <c r="K23" s="2" t="str">
        <v>M</v>
      </c>
      <c r="L23" s="2" t="str">
        <v>M</v>
      </c>
      <c r="AT23" s="5">
        <v>7</v>
      </c>
      <c r="AU23" s="3" t="s">
        <v>157</v>
      </c>
      <c r="AW23" s="2"/>
    </row>
    <row r="24" spans="1:50" x14ac:dyDescent="0.2">
      <c r="A24" s="10" t="s">
        <v>139</v>
      </c>
      <c r="B24" s="16" t="s">
        <v>96</v>
      </c>
      <c r="C24" s="16" t="s">
        <v>5</v>
      </c>
      <c r="D24" s="10" t="s">
        <v>4</v>
      </c>
      <c r="E24" s="10">
        <v>1997</v>
      </c>
      <c r="F24" s="2">
        <v>38</v>
      </c>
      <c r="G24" s="10">
        <v>190</v>
      </c>
      <c r="H24" s="10"/>
      <c r="I24" s="24" t="s">
        <v>135</v>
      </c>
      <c r="J24" s="2">
        <v>1996</v>
      </c>
      <c r="K24" s="2">
        <v>1990</v>
      </c>
      <c r="L24" s="2">
        <v>1995</v>
      </c>
      <c r="AT24" s="5">
        <v>8</v>
      </c>
      <c r="AU24" s="3" t="s">
        <v>158</v>
      </c>
      <c r="AW24" s="2"/>
    </row>
    <row r="25" spans="1:50" x14ac:dyDescent="0.2">
      <c r="A25" s="10" t="s">
        <v>141</v>
      </c>
      <c r="B25" s="16" t="s">
        <v>97</v>
      </c>
      <c r="C25" s="16" t="s">
        <v>46</v>
      </c>
      <c r="D25" s="10" t="s">
        <v>7</v>
      </c>
      <c r="E25" s="10">
        <v>1990</v>
      </c>
      <c r="F25" s="2">
        <v>48</v>
      </c>
      <c r="G25" s="10">
        <v>240</v>
      </c>
      <c r="H25" s="10"/>
      <c r="I25" s="24" t="s">
        <v>148</v>
      </c>
      <c r="J25" s="2">
        <v>16</v>
      </c>
      <c r="K25" s="2">
        <v>48</v>
      </c>
      <c r="L25" s="2">
        <v>16</v>
      </c>
      <c r="AT25" s="5">
        <v>9</v>
      </c>
      <c r="AU25" s="3" t="s">
        <v>159</v>
      </c>
    </row>
    <row r="26" spans="1:50" x14ac:dyDescent="0.2">
      <c r="A26" s="10" t="s">
        <v>141</v>
      </c>
      <c r="B26" s="16" t="s">
        <v>98</v>
      </c>
      <c r="C26" s="16" t="s">
        <v>14</v>
      </c>
      <c r="D26" s="10" t="s">
        <v>7</v>
      </c>
      <c r="E26" s="10">
        <v>1995</v>
      </c>
      <c r="F26" s="2">
        <v>16</v>
      </c>
      <c r="G26" s="10">
        <v>80</v>
      </c>
      <c r="I26" s="24" t="s">
        <v>149</v>
      </c>
      <c r="J26" s="2">
        <v>80</v>
      </c>
      <c r="K26" s="2">
        <v>240</v>
      </c>
      <c r="L26" s="2">
        <v>80</v>
      </c>
      <c r="AT26" s="5">
        <v>10</v>
      </c>
      <c r="AU26" s="3" t="s">
        <v>160</v>
      </c>
    </row>
    <row r="27" spans="1:50" x14ac:dyDescent="0.2">
      <c r="A27" s="10" t="s">
        <v>140</v>
      </c>
      <c r="B27" s="16" t="s">
        <v>99</v>
      </c>
      <c r="C27" s="16" t="s">
        <v>49</v>
      </c>
      <c r="D27" s="10" t="s">
        <v>4</v>
      </c>
      <c r="E27" s="10">
        <v>2002</v>
      </c>
      <c r="F27" s="2">
        <v>38</v>
      </c>
      <c r="G27" s="10">
        <v>190</v>
      </c>
      <c r="H27" s="12"/>
      <c r="AT27" s="5">
        <v>11</v>
      </c>
      <c r="AU27" s="3" t="s">
        <v>161</v>
      </c>
    </row>
    <row r="28" spans="1:50" x14ac:dyDescent="0.2">
      <c r="A28" s="10" t="s">
        <v>139</v>
      </c>
      <c r="B28" s="16" t="s">
        <v>77</v>
      </c>
      <c r="C28" s="16" t="s">
        <v>25</v>
      </c>
      <c r="D28" s="10" t="s">
        <v>4</v>
      </c>
      <c r="E28" s="10">
        <v>1999</v>
      </c>
      <c r="F28" s="2">
        <v>37</v>
      </c>
      <c r="G28" s="10">
        <v>185</v>
      </c>
      <c r="H28" s="12"/>
      <c r="AT28" s="5">
        <v>12</v>
      </c>
      <c r="AU28" s="3" t="s">
        <v>162</v>
      </c>
    </row>
    <row r="29" spans="1:50" x14ac:dyDescent="0.2">
      <c r="A29" s="10" t="s">
        <v>144</v>
      </c>
      <c r="B29" s="16" t="s">
        <v>91</v>
      </c>
      <c r="C29" s="16" t="s">
        <v>47</v>
      </c>
      <c r="D29" s="10" t="s">
        <v>4</v>
      </c>
      <c r="E29" s="10">
        <v>1999</v>
      </c>
      <c r="F29" s="2">
        <v>55</v>
      </c>
      <c r="G29" s="10">
        <v>275</v>
      </c>
    </row>
    <row r="30" spans="1:50" x14ac:dyDescent="0.2">
      <c r="A30" s="10" t="s">
        <v>140</v>
      </c>
      <c r="B30" s="16" t="s">
        <v>101</v>
      </c>
      <c r="C30" s="16" t="s">
        <v>6</v>
      </c>
      <c r="D30" s="10" t="s">
        <v>4</v>
      </c>
      <c r="E30" s="10">
        <v>1993</v>
      </c>
      <c r="F30" s="2">
        <v>50</v>
      </c>
      <c r="G30" s="10">
        <v>250</v>
      </c>
    </row>
    <row r="31" spans="1:50" x14ac:dyDescent="0.2">
      <c r="A31" s="10" t="s">
        <v>140</v>
      </c>
      <c r="B31" s="16" t="s">
        <v>102</v>
      </c>
      <c r="C31" s="16" t="s">
        <v>42</v>
      </c>
      <c r="D31" s="10" t="s">
        <v>7</v>
      </c>
      <c r="E31" s="10">
        <v>1997</v>
      </c>
      <c r="F31" s="2">
        <v>43</v>
      </c>
      <c r="G31" s="10">
        <v>215</v>
      </c>
    </row>
    <row r="32" spans="1:50" x14ac:dyDescent="0.2">
      <c r="A32" s="10" t="s">
        <v>140</v>
      </c>
      <c r="B32" s="16" t="s">
        <v>103</v>
      </c>
      <c r="C32" s="16" t="s">
        <v>46</v>
      </c>
      <c r="D32" s="10" t="s">
        <v>7</v>
      </c>
      <c r="E32" s="10">
        <v>1992</v>
      </c>
      <c r="F32" s="2">
        <v>55</v>
      </c>
      <c r="G32" s="10">
        <v>275</v>
      </c>
    </row>
    <row r="33" spans="1:58" x14ac:dyDescent="0.2">
      <c r="A33" s="10" t="s">
        <v>140</v>
      </c>
      <c r="B33" s="16" t="s">
        <v>104</v>
      </c>
      <c r="C33" s="16" t="s">
        <v>27</v>
      </c>
      <c r="D33" s="10" t="s">
        <v>7</v>
      </c>
      <c r="E33" s="10">
        <v>1999</v>
      </c>
      <c r="F33" s="2">
        <v>24</v>
      </c>
      <c r="G33" s="10">
        <v>120</v>
      </c>
    </row>
    <row r="34" spans="1:58" x14ac:dyDescent="0.2">
      <c r="A34" s="10" t="s">
        <v>140</v>
      </c>
      <c r="B34" s="16" t="s">
        <v>105</v>
      </c>
      <c r="C34" s="16" t="s">
        <v>13</v>
      </c>
      <c r="D34" s="10" t="s">
        <v>4</v>
      </c>
      <c r="E34" s="10">
        <v>1993</v>
      </c>
      <c r="F34" s="2">
        <v>23</v>
      </c>
      <c r="G34" s="10">
        <v>115</v>
      </c>
    </row>
    <row r="35" spans="1:58" x14ac:dyDescent="0.2">
      <c r="A35" s="10" t="s">
        <v>143</v>
      </c>
      <c r="B35" s="16" t="s">
        <v>106</v>
      </c>
      <c r="C35" s="16" t="s">
        <v>15</v>
      </c>
      <c r="D35" s="10" t="s">
        <v>4</v>
      </c>
      <c r="E35" s="10">
        <v>1997</v>
      </c>
      <c r="F35" s="2">
        <v>55</v>
      </c>
      <c r="G35" s="10">
        <v>275</v>
      </c>
      <c r="AT35" s="13" t="s">
        <v>37</v>
      </c>
    </row>
    <row r="36" spans="1:58" x14ac:dyDescent="0.2">
      <c r="A36" s="10" t="s">
        <v>139</v>
      </c>
      <c r="B36" s="16" t="s">
        <v>130</v>
      </c>
      <c r="C36" s="16" t="s">
        <v>19</v>
      </c>
      <c r="D36" s="10" t="s">
        <v>7</v>
      </c>
      <c r="E36" s="10">
        <v>1992</v>
      </c>
      <c r="F36" s="2">
        <v>42</v>
      </c>
      <c r="G36" s="10">
        <v>210</v>
      </c>
      <c r="AT36" s="8">
        <f>COUNTIF($D:$D,AT1)</f>
        <v>52</v>
      </c>
      <c r="AU36" s="8">
        <f>COUNTIF($D:$D,AU1)</f>
        <v>47</v>
      </c>
      <c r="AV36" s="7" t="s">
        <v>137</v>
      </c>
      <c r="AW36" s="8">
        <f t="shared" ref="AW36:AX45" si="0">COUNTIFS($D:$D,AW$1,$A:$A,$AV36)</f>
        <v>0</v>
      </c>
      <c r="AX36" s="8">
        <f t="shared" si="0"/>
        <v>5</v>
      </c>
      <c r="AY36" s="8">
        <f t="shared" ref="AY36:AY45" si="1">COUNTIF(A:A,AV36)</f>
        <v>5</v>
      </c>
      <c r="AZ36" s="8">
        <f t="shared" ref="AZ36:BA45" si="2">SUMIF($A:$A,$AV36,F:F)</f>
        <v>254</v>
      </c>
      <c r="BA36" s="8">
        <f t="shared" si="2"/>
        <v>1270</v>
      </c>
      <c r="BB36" s="9">
        <f t="shared" ref="BB36:BB45" si="3">AVERAGEIF(A:A,AV36,G:G)</f>
        <v>254</v>
      </c>
      <c r="BC36" s="9" t="e">
        <f t="shared" ref="BC36:BD45" si="4">AVERAGEIFS($G:$G,$A:$A,$AV36,$D:$D,BC$1)</f>
        <v>#DIV/0!</v>
      </c>
      <c r="BD36" s="9">
        <f t="shared" si="4"/>
        <v>254</v>
      </c>
      <c r="BE36" s="8">
        <f t="shared" ref="BE36:BE45" si="5">_xlfn.MAXIFS(G:G,A:A,AV36)</f>
        <v>285</v>
      </c>
      <c r="BF36" s="1">
        <f t="shared" ref="BF36:BF45" si="6">_xlfn.MINIFS(G:G,A:A,AV36)</f>
        <v>190</v>
      </c>
    </row>
    <row r="37" spans="1:58" x14ac:dyDescent="0.2">
      <c r="A37" s="10" t="s">
        <v>145</v>
      </c>
      <c r="B37" s="16" t="s">
        <v>132</v>
      </c>
      <c r="C37" s="16" t="s">
        <v>23</v>
      </c>
      <c r="D37" s="10" t="s">
        <v>7</v>
      </c>
      <c r="E37" s="10">
        <v>1998</v>
      </c>
      <c r="F37" s="2">
        <v>21</v>
      </c>
      <c r="G37" s="10">
        <v>105</v>
      </c>
      <c r="AT37" s="2"/>
      <c r="AU37" s="2"/>
      <c r="AV37" s="7" t="s">
        <v>138</v>
      </c>
      <c r="AW37" s="8">
        <f t="shared" si="0"/>
        <v>3</v>
      </c>
      <c r="AX37" s="8">
        <f t="shared" si="0"/>
        <v>4</v>
      </c>
      <c r="AY37" s="8">
        <f t="shared" si="1"/>
        <v>7</v>
      </c>
      <c r="AZ37" s="8">
        <f t="shared" si="2"/>
        <v>279</v>
      </c>
      <c r="BA37" s="8">
        <f t="shared" si="2"/>
        <v>1395</v>
      </c>
      <c r="BB37" s="9">
        <f t="shared" si="3"/>
        <v>199.28571428571428</v>
      </c>
      <c r="BC37" s="9">
        <f t="shared" si="4"/>
        <v>181.66666666666666</v>
      </c>
      <c r="BD37" s="9">
        <f t="shared" si="4"/>
        <v>212.5</v>
      </c>
      <c r="BE37" s="8">
        <f t="shared" si="5"/>
        <v>300</v>
      </c>
      <c r="BF37" s="1">
        <f t="shared" si="6"/>
        <v>40</v>
      </c>
    </row>
    <row r="38" spans="1:58" x14ac:dyDescent="0.2">
      <c r="A38" s="10" t="s">
        <v>145</v>
      </c>
      <c r="B38" s="16" t="s">
        <v>16</v>
      </c>
      <c r="C38" s="16" t="s">
        <v>15</v>
      </c>
      <c r="D38" s="10" t="s">
        <v>4</v>
      </c>
      <c r="E38" s="10">
        <v>1999</v>
      </c>
      <c r="F38" s="2">
        <v>42</v>
      </c>
      <c r="G38" s="10">
        <v>210</v>
      </c>
      <c r="AT38" s="2"/>
      <c r="AU38" s="2"/>
      <c r="AV38" s="7" t="s">
        <v>139</v>
      </c>
      <c r="AW38" s="8">
        <f t="shared" si="0"/>
        <v>5</v>
      </c>
      <c r="AX38" s="8">
        <f t="shared" si="0"/>
        <v>4</v>
      </c>
      <c r="AY38" s="8">
        <f t="shared" si="1"/>
        <v>9</v>
      </c>
      <c r="AZ38" s="8">
        <f t="shared" si="2"/>
        <v>248</v>
      </c>
      <c r="BA38" s="8">
        <f t="shared" si="2"/>
        <v>1240</v>
      </c>
      <c r="BB38" s="9">
        <f t="shared" si="3"/>
        <v>137.77777777777777</v>
      </c>
      <c r="BC38" s="9">
        <f t="shared" si="4"/>
        <v>113</v>
      </c>
      <c r="BD38" s="9">
        <f t="shared" si="4"/>
        <v>168.75</v>
      </c>
      <c r="BE38" s="8">
        <f t="shared" si="5"/>
        <v>300</v>
      </c>
      <c r="BF38" s="1">
        <f t="shared" si="6"/>
        <v>0</v>
      </c>
    </row>
    <row r="39" spans="1:58" x14ac:dyDescent="0.2">
      <c r="A39" s="10" t="s">
        <v>138</v>
      </c>
      <c r="B39" s="16" t="s">
        <v>26</v>
      </c>
      <c r="C39" s="16" t="s">
        <v>48</v>
      </c>
      <c r="D39" s="10" t="s">
        <v>4</v>
      </c>
      <c r="E39" s="10">
        <v>1998</v>
      </c>
      <c r="F39" s="2">
        <v>60</v>
      </c>
      <c r="G39" s="10">
        <v>300</v>
      </c>
      <c r="AT39" s="2"/>
      <c r="AU39" s="2"/>
      <c r="AV39" s="7" t="s">
        <v>145</v>
      </c>
      <c r="AW39" s="8">
        <f t="shared" si="0"/>
        <v>3</v>
      </c>
      <c r="AX39" s="8">
        <f t="shared" si="0"/>
        <v>4</v>
      </c>
      <c r="AY39" s="8">
        <f t="shared" si="1"/>
        <v>7</v>
      </c>
      <c r="AZ39" s="8">
        <f t="shared" si="2"/>
        <v>213</v>
      </c>
      <c r="BA39" s="8">
        <f t="shared" si="2"/>
        <v>1065</v>
      </c>
      <c r="BB39" s="9">
        <f t="shared" si="3"/>
        <v>152.14285714285714</v>
      </c>
      <c r="BC39" s="9">
        <f t="shared" si="4"/>
        <v>146.66666666666666</v>
      </c>
      <c r="BD39" s="9">
        <f t="shared" si="4"/>
        <v>156.25</v>
      </c>
      <c r="BE39" s="8">
        <f t="shared" si="5"/>
        <v>215</v>
      </c>
      <c r="BF39" s="1">
        <f t="shared" si="6"/>
        <v>70</v>
      </c>
    </row>
    <row r="40" spans="1:58" x14ac:dyDescent="0.2">
      <c r="A40" s="10" t="s">
        <v>138</v>
      </c>
      <c r="B40" s="16" t="s">
        <v>133</v>
      </c>
      <c r="C40" s="16" t="s">
        <v>47</v>
      </c>
      <c r="D40" s="10" t="s">
        <v>4</v>
      </c>
      <c r="E40" s="10">
        <v>1988</v>
      </c>
      <c r="F40" s="2">
        <v>58</v>
      </c>
      <c r="G40" s="10">
        <v>290</v>
      </c>
      <c r="AT40" s="2"/>
      <c r="AU40" s="2"/>
      <c r="AV40" s="7" t="s">
        <v>141</v>
      </c>
      <c r="AW40" s="8">
        <f t="shared" si="0"/>
        <v>2</v>
      </c>
      <c r="AX40" s="8">
        <f t="shared" si="0"/>
        <v>1</v>
      </c>
      <c r="AY40" s="8">
        <f t="shared" si="1"/>
        <v>3</v>
      </c>
      <c r="AZ40" s="8">
        <f t="shared" si="2"/>
        <v>80</v>
      </c>
      <c r="BA40" s="8">
        <f t="shared" si="2"/>
        <v>400</v>
      </c>
      <c r="BB40" s="9">
        <f t="shared" si="3"/>
        <v>133.33333333333334</v>
      </c>
      <c r="BC40" s="9">
        <f t="shared" si="4"/>
        <v>160</v>
      </c>
      <c r="BD40" s="9">
        <f t="shared" si="4"/>
        <v>80</v>
      </c>
      <c r="BE40" s="8">
        <f t="shared" si="5"/>
        <v>240</v>
      </c>
      <c r="BF40" s="1">
        <f t="shared" si="6"/>
        <v>80</v>
      </c>
    </row>
    <row r="41" spans="1:58" x14ac:dyDescent="0.2">
      <c r="A41" s="10" t="s">
        <v>137</v>
      </c>
      <c r="B41" s="16" t="s">
        <v>134</v>
      </c>
      <c r="C41" s="16" t="s">
        <v>13</v>
      </c>
      <c r="D41" s="10" t="s">
        <v>4</v>
      </c>
      <c r="E41" s="10">
        <v>1990</v>
      </c>
      <c r="F41" s="2">
        <v>57</v>
      </c>
      <c r="G41" s="10">
        <v>285</v>
      </c>
      <c r="AT41" s="2"/>
      <c r="AU41" s="2"/>
      <c r="AV41" s="7" t="s">
        <v>142</v>
      </c>
      <c r="AW41" s="8">
        <f t="shared" si="0"/>
        <v>4</v>
      </c>
      <c r="AX41" s="8">
        <f t="shared" si="0"/>
        <v>9</v>
      </c>
      <c r="AY41" s="8">
        <f t="shared" si="1"/>
        <v>13</v>
      </c>
      <c r="AZ41" s="8">
        <f t="shared" si="2"/>
        <v>368</v>
      </c>
      <c r="BA41" s="8">
        <f t="shared" si="2"/>
        <v>1840</v>
      </c>
      <c r="BB41" s="9">
        <f t="shared" si="3"/>
        <v>141.53846153846155</v>
      </c>
      <c r="BC41" s="9">
        <f t="shared" si="4"/>
        <v>182.5</v>
      </c>
      <c r="BD41" s="9">
        <f t="shared" si="4"/>
        <v>123.33333333333333</v>
      </c>
      <c r="BE41" s="8">
        <f t="shared" si="5"/>
        <v>275</v>
      </c>
      <c r="BF41" s="1">
        <f t="shared" si="6"/>
        <v>50</v>
      </c>
    </row>
    <row r="42" spans="1:58" x14ac:dyDescent="0.2">
      <c r="A42" s="10" t="s">
        <v>137</v>
      </c>
      <c r="B42" s="16" t="s">
        <v>16</v>
      </c>
      <c r="C42" s="16" t="s">
        <v>51</v>
      </c>
      <c r="D42" s="10" t="s">
        <v>4</v>
      </c>
      <c r="E42" s="10">
        <v>2000</v>
      </c>
      <c r="F42" s="2">
        <v>54</v>
      </c>
      <c r="G42" s="10">
        <v>270</v>
      </c>
      <c r="AT42" s="2"/>
      <c r="AU42" s="2"/>
      <c r="AV42" s="7" t="s">
        <v>140</v>
      </c>
      <c r="AW42" s="8">
        <f t="shared" si="0"/>
        <v>29</v>
      </c>
      <c r="AX42" s="8">
        <f t="shared" si="0"/>
        <v>6</v>
      </c>
      <c r="AY42" s="8">
        <f t="shared" si="1"/>
        <v>35</v>
      </c>
      <c r="AZ42" s="8">
        <f t="shared" si="2"/>
        <v>998</v>
      </c>
      <c r="BA42" s="8">
        <f t="shared" si="2"/>
        <v>4990</v>
      </c>
      <c r="BB42" s="9">
        <f t="shared" si="3"/>
        <v>142.57142857142858</v>
      </c>
      <c r="BC42" s="9">
        <f t="shared" si="4"/>
        <v>134.13793103448276</v>
      </c>
      <c r="BD42" s="9">
        <f t="shared" si="4"/>
        <v>183.33333333333334</v>
      </c>
      <c r="BE42" s="8">
        <f t="shared" si="5"/>
        <v>275</v>
      </c>
      <c r="BF42" s="1">
        <f t="shared" si="6"/>
        <v>20</v>
      </c>
    </row>
    <row r="43" spans="1:58" x14ac:dyDescent="0.2">
      <c r="A43" s="10" t="s">
        <v>139</v>
      </c>
      <c r="B43" s="16" t="s">
        <v>79</v>
      </c>
      <c r="C43" s="16" t="s">
        <v>15</v>
      </c>
      <c r="D43" s="10" t="s">
        <v>4</v>
      </c>
      <c r="E43" s="10">
        <v>1990</v>
      </c>
      <c r="F43" s="2">
        <v>0</v>
      </c>
      <c r="G43" s="10">
        <v>0</v>
      </c>
      <c r="AT43" s="2"/>
      <c r="AU43" s="2"/>
      <c r="AV43" s="7" t="s">
        <v>8</v>
      </c>
      <c r="AW43" s="8">
        <f t="shared" si="0"/>
        <v>1</v>
      </c>
      <c r="AX43" s="8">
        <f t="shared" si="0"/>
        <v>3</v>
      </c>
      <c r="AY43" s="8">
        <f t="shared" si="1"/>
        <v>4</v>
      </c>
      <c r="AZ43" s="8">
        <f t="shared" si="2"/>
        <v>127</v>
      </c>
      <c r="BA43" s="8">
        <f t="shared" si="2"/>
        <v>635</v>
      </c>
      <c r="BB43" s="9">
        <f t="shared" si="3"/>
        <v>158.75</v>
      </c>
      <c r="BC43" s="9">
        <f t="shared" si="4"/>
        <v>125</v>
      </c>
      <c r="BD43" s="9">
        <f t="shared" si="4"/>
        <v>170</v>
      </c>
      <c r="BE43" s="8">
        <f t="shared" si="5"/>
        <v>235</v>
      </c>
      <c r="BF43" s="1">
        <f t="shared" si="6"/>
        <v>70</v>
      </c>
    </row>
    <row r="44" spans="1:58" x14ac:dyDescent="0.2">
      <c r="A44" s="10" t="s">
        <v>143</v>
      </c>
      <c r="B44" s="16" t="s">
        <v>105</v>
      </c>
      <c r="C44" s="16" t="s">
        <v>50</v>
      </c>
      <c r="D44" s="10" t="s">
        <v>4</v>
      </c>
      <c r="E44" s="10">
        <v>1998</v>
      </c>
      <c r="F44" s="2">
        <v>24</v>
      </c>
      <c r="G44" s="10">
        <v>120</v>
      </c>
      <c r="AV44" s="7" t="s">
        <v>144</v>
      </c>
      <c r="AW44" s="8">
        <f t="shared" si="0"/>
        <v>1</v>
      </c>
      <c r="AX44" s="8">
        <f t="shared" si="0"/>
        <v>5</v>
      </c>
      <c r="AY44" s="8">
        <f t="shared" si="1"/>
        <v>6</v>
      </c>
      <c r="AZ44" s="8">
        <f t="shared" si="2"/>
        <v>198</v>
      </c>
      <c r="BA44" s="8">
        <f t="shared" si="2"/>
        <v>990</v>
      </c>
      <c r="BB44" s="9">
        <f t="shared" si="3"/>
        <v>165</v>
      </c>
      <c r="BC44" s="9">
        <f t="shared" si="4"/>
        <v>160</v>
      </c>
      <c r="BD44" s="9">
        <f t="shared" si="4"/>
        <v>166</v>
      </c>
      <c r="BE44" s="8">
        <f t="shared" si="5"/>
        <v>275</v>
      </c>
      <c r="BF44" s="1">
        <f t="shared" si="6"/>
        <v>55</v>
      </c>
    </row>
    <row r="45" spans="1:58" x14ac:dyDescent="0.2">
      <c r="A45" s="10" t="s">
        <v>145</v>
      </c>
      <c r="B45" s="16" t="s">
        <v>106</v>
      </c>
      <c r="C45" s="16" t="s">
        <v>51</v>
      </c>
      <c r="D45" s="10" t="s">
        <v>4</v>
      </c>
      <c r="E45" s="10">
        <v>1990</v>
      </c>
      <c r="F45" s="2">
        <v>41</v>
      </c>
      <c r="G45" s="10">
        <v>205</v>
      </c>
      <c r="AV45" s="7" t="s">
        <v>143</v>
      </c>
      <c r="AW45" s="8">
        <f t="shared" si="0"/>
        <v>4</v>
      </c>
      <c r="AX45" s="8">
        <f t="shared" si="0"/>
        <v>6</v>
      </c>
      <c r="AY45" s="8">
        <f t="shared" si="1"/>
        <v>10</v>
      </c>
      <c r="AZ45" s="8">
        <f t="shared" si="2"/>
        <v>310</v>
      </c>
      <c r="BA45" s="8">
        <f t="shared" si="2"/>
        <v>1550</v>
      </c>
      <c r="BB45" s="9">
        <f t="shared" si="3"/>
        <v>155</v>
      </c>
      <c r="BC45" s="9">
        <f t="shared" si="4"/>
        <v>143.75</v>
      </c>
      <c r="BD45" s="9">
        <f t="shared" si="4"/>
        <v>162.5</v>
      </c>
      <c r="BE45" s="8">
        <f t="shared" si="5"/>
        <v>280</v>
      </c>
      <c r="BF45" s="1">
        <f t="shared" si="6"/>
        <v>10</v>
      </c>
    </row>
    <row r="46" spans="1:58" x14ac:dyDescent="0.2">
      <c r="A46" s="10" t="s">
        <v>145</v>
      </c>
      <c r="B46" s="16" t="s">
        <v>107</v>
      </c>
      <c r="C46" s="16" t="s">
        <v>36</v>
      </c>
      <c r="D46" s="10" t="s">
        <v>4</v>
      </c>
      <c r="E46" s="10">
        <v>1996</v>
      </c>
      <c r="F46" s="2">
        <v>28</v>
      </c>
      <c r="G46" s="10">
        <v>140</v>
      </c>
    </row>
    <row r="47" spans="1:58" x14ac:dyDescent="0.2">
      <c r="A47" s="10" t="s">
        <v>140</v>
      </c>
      <c r="B47" s="16" t="s">
        <v>108</v>
      </c>
      <c r="C47" s="16" t="s">
        <v>13</v>
      </c>
      <c r="D47" s="10" t="s">
        <v>4</v>
      </c>
      <c r="E47" s="10">
        <v>1993</v>
      </c>
      <c r="F47" s="2">
        <v>39</v>
      </c>
      <c r="G47" s="10">
        <v>195</v>
      </c>
    </row>
    <row r="48" spans="1:58" x14ac:dyDescent="0.2">
      <c r="A48" s="10" t="s">
        <v>140</v>
      </c>
      <c r="B48" s="16" t="s">
        <v>16</v>
      </c>
      <c r="C48" s="16" t="s">
        <v>52</v>
      </c>
      <c r="D48" s="10" t="s">
        <v>4</v>
      </c>
      <c r="E48" s="10">
        <v>2001</v>
      </c>
      <c r="F48" s="2">
        <v>40</v>
      </c>
      <c r="G48" s="10">
        <v>200</v>
      </c>
    </row>
    <row r="49" spans="1:7" x14ac:dyDescent="0.2">
      <c r="A49" s="10" t="s">
        <v>140</v>
      </c>
      <c r="B49" s="16" t="s">
        <v>109</v>
      </c>
      <c r="C49" s="16" t="s">
        <v>53</v>
      </c>
      <c r="D49" s="10" t="s">
        <v>7</v>
      </c>
      <c r="E49" s="10">
        <v>1996</v>
      </c>
      <c r="F49" s="2">
        <v>14</v>
      </c>
      <c r="G49" s="10">
        <v>70</v>
      </c>
    </row>
    <row r="50" spans="1:7" x14ac:dyDescent="0.2">
      <c r="A50" s="10" t="s">
        <v>143</v>
      </c>
      <c r="B50" s="16" t="s">
        <v>77</v>
      </c>
      <c r="C50" s="16" t="s">
        <v>15</v>
      </c>
      <c r="D50" s="10" t="s">
        <v>4</v>
      </c>
      <c r="E50" s="10">
        <v>1998</v>
      </c>
      <c r="F50" s="2">
        <v>56</v>
      </c>
      <c r="G50" s="10">
        <v>280</v>
      </c>
    </row>
    <row r="51" spans="1:7" x14ac:dyDescent="0.2">
      <c r="A51" s="10" t="s">
        <v>143</v>
      </c>
      <c r="B51" s="16" t="s">
        <v>110</v>
      </c>
      <c r="C51" s="16" t="s">
        <v>14</v>
      </c>
      <c r="D51" s="10" t="s">
        <v>7</v>
      </c>
      <c r="E51" s="10">
        <v>1997</v>
      </c>
      <c r="F51" s="2">
        <v>49</v>
      </c>
      <c r="G51" s="10">
        <v>245</v>
      </c>
    </row>
    <row r="52" spans="1:7" x14ac:dyDescent="0.2">
      <c r="A52" s="10" t="s">
        <v>143</v>
      </c>
      <c r="B52" s="16" t="s">
        <v>16</v>
      </c>
      <c r="C52" s="16" t="s">
        <v>10</v>
      </c>
      <c r="D52" s="10" t="s">
        <v>7</v>
      </c>
      <c r="E52" s="10">
        <v>1990</v>
      </c>
      <c r="F52" s="2">
        <v>2</v>
      </c>
      <c r="G52" s="10">
        <v>10</v>
      </c>
    </row>
    <row r="53" spans="1:7" x14ac:dyDescent="0.2">
      <c r="A53" s="10" t="s">
        <v>140</v>
      </c>
      <c r="B53" s="16" t="s">
        <v>26</v>
      </c>
      <c r="C53" s="16" t="s">
        <v>54</v>
      </c>
      <c r="D53" s="10" t="s">
        <v>7</v>
      </c>
      <c r="E53" s="10">
        <v>1976</v>
      </c>
      <c r="F53" s="2">
        <v>40</v>
      </c>
      <c r="G53" s="10">
        <v>200</v>
      </c>
    </row>
    <row r="54" spans="1:7" x14ac:dyDescent="0.2">
      <c r="A54" s="10" t="s">
        <v>140</v>
      </c>
      <c r="B54" s="16" t="s">
        <v>16</v>
      </c>
      <c r="C54" s="16" t="s">
        <v>55</v>
      </c>
      <c r="D54" s="10" t="s">
        <v>7</v>
      </c>
      <c r="E54" s="10">
        <v>2002</v>
      </c>
      <c r="F54" s="2">
        <v>7</v>
      </c>
      <c r="G54" s="10">
        <v>35</v>
      </c>
    </row>
    <row r="55" spans="1:7" x14ac:dyDescent="0.2">
      <c r="A55" s="10" t="s">
        <v>140</v>
      </c>
      <c r="B55" s="17" t="s">
        <v>69</v>
      </c>
      <c r="C55" s="16" t="s">
        <v>56</v>
      </c>
      <c r="D55" s="10" t="s">
        <v>7</v>
      </c>
      <c r="E55" s="10">
        <v>1999</v>
      </c>
      <c r="F55" s="2">
        <v>27</v>
      </c>
      <c r="G55" s="10">
        <v>135</v>
      </c>
    </row>
    <row r="56" spans="1:7" x14ac:dyDescent="0.2">
      <c r="A56" s="10" t="s">
        <v>140</v>
      </c>
      <c r="B56" s="16" t="s">
        <v>79</v>
      </c>
      <c r="C56" s="16" t="s">
        <v>10</v>
      </c>
      <c r="D56" s="10" t="s">
        <v>7</v>
      </c>
      <c r="E56" s="10">
        <v>1993</v>
      </c>
      <c r="F56" s="2">
        <v>31</v>
      </c>
      <c r="G56" s="10">
        <v>155</v>
      </c>
    </row>
    <row r="57" spans="1:7" x14ac:dyDescent="0.2">
      <c r="A57" s="10" t="s">
        <v>142</v>
      </c>
      <c r="B57" s="17" t="s">
        <v>66</v>
      </c>
      <c r="C57" s="16" t="s">
        <v>44</v>
      </c>
      <c r="D57" s="10" t="s">
        <v>4</v>
      </c>
      <c r="E57" s="10">
        <v>1999</v>
      </c>
      <c r="F57" s="2">
        <v>15</v>
      </c>
      <c r="G57" s="10">
        <v>75</v>
      </c>
    </row>
    <row r="58" spans="1:7" x14ac:dyDescent="0.2">
      <c r="A58" s="10" t="s">
        <v>142</v>
      </c>
      <c r="B58" s="16" t="s">
        <v>111</v>
      </c>
      <c r="C58" s="16" t="s">
        <v>21</v>
      </c>
      <c r="D58" s="10" t="s">
        <v>7</v>
      </c>
      <c r="E58" s="10">
        <v>1999</v>
      </c>
      <c r="F58" s="2">
        <v>18</v>
      </c>
      <c r="G58" s="10">
        <v>90</v>
      </c>
    </row>
    <row r="59" spans="1:7" x14ac:dyDescent="0.2">
      <c r="A59" s="10" t="s">
        <v>138</v>
      </c>
      <c r="B59" s="16" t="s">
        <v>91</v>
      </c>
      <c r="C59" s="16" t="s">
        <v>41</v>
      </c>
      <c r="D59" s="10" t="s">
        <v>4</v>
      </c>
      <c r="E59" s="10">
        <v>1991</v>
      </c>
      <c r="F59" s="2">
        <v>17</v>
      </c>
      <c r="G59" s="10">
        <v>85</v>
      </c>
    </row>
    <row r="60" spans="1:7" x14ac:dyDescent="0.2">
      <c r="A60" s="10" t="s">
        <v>137</v>
      </c>
      <c r="B60" s="16" t="s">
        <v>112</v>
      </c>
      <c r="C60" s="16" t="s">
        <v>60</v>
      </c>
      <c r="D60" s="10" t="s">
        <v>4</v>
      </c>
      <c r="E60" s="10">
        <v>1999</v>
      </c>
      <c r="F60" s="2">
        <v>38</v>
      </c>
      <c r="G60" s="10">
        <v>190</v>
      </c>
    </row>
    <row r="61" spans="1:7" x14ac:dyDescent="0.2">
      <c r="A61" s="10" t="s">
        <v>140</v>
      </c>
      <c r="B61" s="16" t="s">
        <v>132</v>
      </c>
      <c r="C61" s="16" t="s">
        <v>12</v>
      </c>
      <c r="D61" s="10" t="s">
        <v>7</v>
      </c>
      <c r="E61" s="10">
        <v>1993</v>
      </c>
      <c r="F61" s="2">
        <v>7</v>
      </c>
      <c r="G61" s="10">
        <v>35</v>
      </c>
    </row>
    <row r="62" spans="1:7" x14ac:dyDescent="0.2">
      <c r="A62" s="10" t="s">
        <v>142</v>
      </c>
      <c r="B62" s="16" t="s">
        <v>113</v>
      </c>
      <c r="C62" s="16" t="s">
        <v>57</v>
      </c>
      <c r="D62" s="10" t="s">
        <v>4</v>
      </c>
      <c r="E62" s="10">
        <v>1997</v>
      </c>
      <c r="F62" s="2">
        <v>31</v>
      </c>
      <c r="G62" s="10">
        <v>155</v>
      </c>
    </row>
    <row r="63" spans="1:7" x14ac:dyDescent="0.2">
      <c r="A63" s="10" t="s">
        <v>142</v>
      </c>
      <c r="B63" s="16" t="s">
        <v>114</v>
      </c>
      <c r="C63" s="16" t="s">
        <v>58</v>
      </c>
      <c r="D63" s="10" t="s">
        <v>4</v>
      </c>
      <c r="E63" s="10">
        <v>1990</v>
      </c>
      <c r="F63" s="2">
        <v>10</v>
      </c>
      <c r="G63" s="10">
        <v>50</v>
      </c>
    </row>
    <row r="64" spans="1:7" x14ac:dyDescent="0.2">
      <c r="A64" s="10" t="s">
        <v>140</v>
      </c>
      <c r="B64" s="17" t="s">
        <v>66</v>
      </c>
      <c r="C64" s="16" t="s">
        <v>11</v>
      </c>
      <c r="D64" s="10" t="s">
        <v>7</v>
      </c>
      <c r="E64" s="10">
        <v>1982</v>
      </c>
      <c r="F64" s="2">
        <v>31</v>
      </c>
      <c r="G64" s="10">
        <v>155</v>
      </c>
    </row>
    <row r="65" spans="1:7" x14ac:dyDescent="0.2">
      <c r="A65" s="10" t="s">
        <v>140</v>
      </c>
      <c r="B65" s="16" t="s">
        <v>16</v>
      </c>
      <c r="C65" s="16" t="s">
        <v>17</v>
      </c>
      <c r="D65" s="10" t="s">
        <v>7</v>
      </c>
      <c r="E65" s="10">
        <v>1994</v>
      </c>
      <c r="F65" s="2">
        <v>11</v>
      </c>
      <c r="G65" s="10">
        <v>55</v>
      </c>
    </row>
    <row r="66" spans="1:7" x14ac:dyDescent="0.2">
      <c r="A66" s="10" t="s">
        <v>142</v>
      </c>
      <c r="B66" s="16" t="s">
        <v>115</v>
      </c>
      <c r="C66" s="16" t="s">
        <v>12</v>
      </c>
      <c r="D66" s="10" t="s">
        <v>7</v>
      </c>
      <c r="E66" s="10">
        <v>1996</v>
      </c>
      <c r="F66" s="2">
        <v>48</v>
      </c>
      <c r="G66" s="10">
        <v>240</v>
      </c>
    </row>
    <row r="67" spans="1:7" x14ac:dyDescent="0.2">
      <c r="A67" s="10" t="s">
        <v>139</v>
      </c>
      <c r="B67" s="16" t="s">
        <v>116</v>
      </c>
      <c r="C67" s="16" t="s">
        <v>21</v>
      </c>
      <c r="D67" s="10" t="s">
        <v>7</v>
      </c>
      <c r="E67" s="10">
        <v>2000</v>
      </c>
      <c r="F67" s="2">
        <v>10</v>
      </c>
      <c r="G67" s="10">
        <v>50</v>
      </c>
    </row>
    <row r="68" spans="1:7" x14ac:dyDescent="0.2">
      <c r="A68" s="10" t="s">
        <v>142</v>
      </c>
      <c r="B68" s="17" t="s">
        <v>69</v>
      </c>
      <c r="C68" s="16" t="s">
        <v>64</v>
      </c>
      <c r="D68" s="10" t="s">
        <v>4</v>
      </c>
      <c r="E68" s="10">
        <v>1994</v>
      </c>
      <c r="F68" s="2">
        <v>15</v>
      </c>
      <c r="G68" s="10">
        <v>75</v>
      </c>
    </row>
    <row r="69" spans="1:7" x14ac:dyDescent="0.2">
      <c r="A69" s="10" t="s">
        <v>142</v>
      </c>
      <c r="B69" s="17" t="s">
        <v>16</v>
      </c>
      <c r="C69" s="17" t="s">
        <v>65</v>
      </c>
      <c r="D69" s="10" t="s">
        <v>4</v>
      </c>
      <c r="E69" s="10">
        <v>1991</v>
      </c>
      <c r="F69" s="2">
        <v>28</v>
      </c>
      <c r="G69" s="10">
        <v>140</v>
      </c>
    </row>
    <row r="70" spans="1:7" x14ac:dyDescent="0.2">
      <c r="A70" s="10" t="s">
        <v>140</v>
      </c>
      <c r="B70" s="17" t="s">
        <v>66</v>
      </c>
      <c r="C70" s="17" t="s">
        <v>67</v>
      </c>
      <c r="D70" s="10" t="s">
        <v>7</v>
      </c>
      <c r="E70" s="10">
        <v>1994</v>
      </c>
      <c r="F70" s="2">
        <v>50</v>
      </c>
      <c r="G70" s="10">
        <v>250</v>
      </c>
    </row>
    <row r="71" spans="1:7" x14ac:dyDescent="0.2">
      <c r="A71" s="10" t="s">
        <v>140</v>
      </c>
      <c r="B71" s="17" t="s">
        <v>68</v>
      </c>
      <c r="C71" s="17" t="s">
        <v>9</v>
      </c>
      <c r="D71" s="10" t="s">
        <v>7</v>
      </c>
      <c r="E71" s="10">
        <v>1992</v>
      </c>
      <c r="F71" s="2">
        <v>31</v>
      </c>
      <c r="G71" s="10">
        <v>155</v>
      </c>
    </row>
    <row r="72" spans="1:7" x14ac:dyDescent="0.2">
      <c r="A72" s="10" t="s">
        <v>140</v>
      </c>
      <c r="B72" s="17" t="s">
        <v>69</v>
      </c>
      <c r="C72" s="17" t="s">
        <v>54</v>
      </c>
      <c r="D72" s="10" t="s">
        <v>7</v>
      </c>
      <c r="E72" s="10">
        <v>1999</v>
      </c>
      <c r="F72" s="2">
        <v>10</v>
      </c>
      <c r="G72" s="10">
        <v>50</v>
      </c>
    </row>
    <row r="73" spans="1:7" x14ac:dyDescent="0.2">
      <c r="A73" s="10" t="s">
        <v>142</v>
      </c>
      <c r="B73" s="17" t="s">
        <v>70</v>
      </c>
      <c r="C73" s="17" t="s">
        <v>42</v>
      </c>
      <c r="D73" s="10" t="s">
        <v>7</v>
      </c>
      <c r="E73" s="10">
        <v>1996</v>
      </c>
      <c r="F73" s="2">
        <v>26</v>
      </c>
      <c r="G73" s="10">
        <v>130</v>
      </c>
    </row>
    <row r="74" spans="1:7" x14ac:dyDescent="0.2">
      <c r="A74" s="10" t="s">
        <v>143</v>
      </c>
      <c r="B74" s="17" t="s">
        <v>71</v>
      </c>
      <c r="C74" s="17" t="s">
        <v>72</v>
      </c>
      <c r="D74" s="10" t="s">
        <v>4</v>
      </c>
      <c r="E74" s="10">
        <v>1997</v>
      </c>
      <c r="F74" s="2">
        <v>4</v>
      </c>
      <c r="G74" s="10">
        <v>20</v>
      </c>
    </row>
    <row r="75" spans="1:7" x14ac:dyDescent="0.2">
      <c r="A75" s="10" t="s">
        <v>143</v>
      </c>
      <c r="B75" s="17" t="s">
        <v>73</v>
      </c>
      <c r="C75" s="17" t="s">
        <v>74</v>
      </c>
      <c r="D75" s="10" t="s">
        <v>4</v>
      </c>
      <c r="E75" s="10">
        <v>1992</v>
      </c>
      <c r="F75" s="2">
        <v>25</v>
      </c>
      <c r="G75" s="10">
        <v>125</v>
      </c>
    </row>
    <row r="76" spans="1:7" x14ac:dyDescent="0.2">
      <c r="A76" s="10" t="s">
        <v>139</v>
      </c>
      <c r="B76" s="17" t="s">
        <v>75</v>
      </c>
      <c r="C76" s="17" t="s">
        <v>76</v>
      </c>
      <c r="D76" s="10" t="s">
        <v>7</v>
      </c>
      <c r="E76" s="10">
        <v>1998</v>
      </c>
      <c r="F76" s="2">
        <v>41</v>
      </c>
      <c r="G76" s="10">
        <v>205</v>
      </c>
    </row>
    <row r="77" spans="1:7" x14ac:dyDescent="0.2">
      <c r="A77" s="10" t="s">
        <v>139</v>
      </c>
      <c r="B77" s="17" t="s">
        <v>77</v>
      </c>
      <c r="C77" s="17" t="s">
        <v>9</v>
      </c>
      <c r="D77" s="10" t="s">
        <v>7</v>
      </c>
      <c r="E77" s="10">
        <v>1999</v>
      </c>
      <c r="F77" s="2">
        <v>13</v>
      </c>
      <c r="G77" s="10">
        <v>65</v>
      </c>
    </row>
    <row r="78" spans="1:7" x14ac:dyDescent="0.2">
      <c r="A78" s="10" t="s">
        <v>140</v>
      </c>
      <c r="B78" s="16" t="s">
        <v>78</v>
      </c>
      <c r="C78" s="16" t="s">
        <v>81</v>
      </c>
      <c r="D78" s="10" t="s">
        <v>7</v>
      </c>
      <c r="E78" s="10">
        <v>1998</v>
      </c>
      <c r="F78" s="2">
        <v>18</v>
      </c>
      <c r="G78" s="10">
        <v>90</v>
      </c>
    </row>
    <row r="79" spans="1:7" x14ac:dyDescent="0.2">
      <c r="A79" s="10" t="s">
        <v>137</v>
      </c>
      <c r="B79" s="17" t="s">
        <v>75</v>
      </c>
      <c r="C79" s="16" t="s">
        <v>57</v>
      </c>
      <c r="D79" s="10" t="s">
        <v>4</v>
      </c>
      <c r="E79" s="10">
        <v>1988</v>
      </c>
      <c r="F79" s="2">
        <v>53</v>
      </c>
      <c r="G79" s="10">
        <v>265</v>
      </c>
    </row>
    <row r="80" spans="1:7" x14ac:dyDescent="0.2">
      <c r="A80" s="10" t="s">
        <v>138</v>
      </c>
      <c r="B80" s="16" t="s">
        <v>117</v>
      </c>
      <c r="C80" s="16" t="s">
        <v>24</v>
      </c>
      <c r="D80" s="10" t="s">
        <v>4</v>
      </c>
      <c r="E80" s="10">
        <v>1998</v>
      </c>
      <c r="F80" s="2">
        <v>35</v>
      </c>
      <c r="G80" s="10">
        <v>175</v>
      </c>
    </row>
    <row r="81" spans="1:7" x14ac:dyDescent="0.2">
      <c r="A81" s="10" t="s">
        <v>140</v>
      </c>
      <c r="B81" s="16" t="s">
        <v>105</v>
      </c>
      <c r="C81" s="16" t="s">
        <v>22</v>
      </c>
      <c r="D81" s="10" t="s">
        <v>7</v>
      </c>
      <c r="E81" s="10">
        <v>2000</v>
      </c>
      <c r="F81" s="2">
        <v>40</v>
      </c>
      <c r="G81" s="10">
        <v>200</v>
      </c>
    </row>
    <row r="82" spans="1:7" x14ac:dyDescent="0.2">
      <c r="A82" s="10" t="s">
        <v>140</v>
      </c>
      <c r="B82" s="16" t="s">
        <v>131</v>
      </c>
      <c r="C82" s="16" t="s">
        <v>11</v>
      </c>
      <c r="D82" s="10" t="s">
        <v>7</v>
      </c>
      <c r="E82" s="10">
        <v>1987</v>
      </c>
      <c r="F82" s="2">
        <v>40</v>
      </c>
      <c r="G82" s="10">
        <v>200</v>
      </c>
    </row>
    <row r="83" spans="1:7" x14ac:dyDescent="0.2">
      <c r="A83" s="10" t="s">
        <v>142</v>
      </c>
      <c r="B83" s="16" t="s">
        <v>118</v>
      </c>
      <c r="C83" s="16" t="s">
        <v>15</v>
      </c>
      <c r="D83" s="10" t="s">
        <v>4</v>
      </c>
      <c r="E83" s="10">
        <v>1990</v>
      </c>
      <c r="F83" s="2">
        <v>11</v>
      </c>
      <c r="G83" s="10">
        <v>55</v>
      </c>
    </row>
    <row r="84" spans="1:7" x14ac:dyDescent="0.2">
      <c r="A84" s="10" t="s">
        <v>142</v>
      </c>
      <c r="B84" s="16" t="s">
        <v>119</v>
      </c>
      <c r="C84" s="16" t="s">
        <v>22</v>
      </c>
      <c r="D84" s="10" t="s">
        <v>7</v>
      </c>
      <c r="E84" s="10">
        <v>2000</v>
      </c>
      <c r="F84" s="2">
        <v>54</v>
      </c>
      <c r="G84" s="10">
        <v>270</v>
      </c>
    </row>
    <row r="85" spans="1:7" x14ac:dyDescent="0.2">
      <c r="A85" s="10" t="s">
        <v>140</v>
      </c>
      <c r="B85" s="16" t="s">
        <v>85</v>
      </c>
      <c r="C85" s="16" t="s">
        <v>59</v>
      </c>
      <c r="D85" s="10" t="s">
        <v>7</v>
      </c>
      <c r="E85" s="10">
        <v>1997</v>
      </c>
      <c r="F85" s="2">
        <v>20</v>
      </c>
      <c r="G85" s="10">
        <v>100</v>
      </c>
    </row>
    <row r="86" spans="1:7" x14ac:dyDescent="0.2">
      <c r="A86" s="10" t="s">
        <v>140</v>
      </c>
      <c r="B86" s="16" t="s">
        <v>120</v>
      </c>
      <c r="C86" s="16" t="s">
        <v>10</v>
      </c>
      <c r="D86" s="10" t="s">
        <v>7</v>
      </c>
      <c r="E86" s="10">
        <v>1981</v>
      </c>
      <c r="F86" s="2">
        <v>52</v>
      </c>
      <c r="G86" s="10">
        <v>260</v>
      </c>
    </row>
    <row r="87" spans="1:7" x14ac:dyDescent="0.2">
      <c r="A87" s="10" t="s">
        <v>8</v>
      </c>
      <c r="B87" s="16" t="s">
        <v>121</v>
      </c>
      <c r="C87" s="16" t="s">
        <v>44</v>
      </c>
      <c r="D87" s="10" t="s">
        <v>4</v>
      </c>
      <c r="E87" s="10">
        <v>1992</v>
      </c>
      <c r="F87" s="2">
        <v>14</v>
      </c>
      <c r="G87" s="10">
        <v>70</v>
      </c>
    </row>
    <row r="88" spans="1:7" x14ac:dyDescent="0.2">
      <c r="A88" s="10" t="s">
        <v>8</v>
      </c>
      <c r="B88" s="16" t="s">
        <v>122</v>
      </c>
      <c r="C88" s="16" t="s">
        <v>21</v>
      </c>
      <c r="D88" s="10" t="s">
        <v>7</v>
      </c>
      <c r="E88" s="10">
        <v>1986</v>
      </c>
      <c r="F88" s="2">
        <v>25</v>
      </c>
      <c r="G88" s="10">
        <v>125</v>
      </c>
    </row>
    <row r="89" spans="1:7" x14ac:dyDescent="0.2">
      <c r="A89" s="10" t="s">
        <v>144</v>
      </c>
      <c r="B89" s="16" t="s">
        <v>123</v>
      </c>
      <c r="C89" s="16" t="s">
        <v>41</v>
      </c>
      <c r="D89" s="10" t="s">
        <v>4</v>
      </c>
      <c r="E89" s="10">
        <v>1988</v>
      </c>
      <c r="F89" s="2">
        <v>42</v>
      </c>
      <c r="G89" s="10">
        <v>210</v>
      </c>
    </row>
    <row r="90" spans="1:7" x14ac:dyDescent="0.2">
      <c r="A90" s="10" t="s">
        <v>144</v>
      </c>
      <c r="B90" s="16" t="s">
        <v>124</v>
      </c>
      <c r="C90" s="16" t="s">
        <v>60</v>
      </c>
      <c r="D90" s="10" t="s">
        <v>4</v>
      </c>
      <c r="E90" s="10">
        <v>1994</v>
      </c>
      <c r="F90" s="2">
        <v>35</v>
      </c>
      <c r="G90" s="10">
        <v>175</v>
      </c>
    </row>
    <row r="91" spans="1:7" x14ac:dyDescent="0.2">
      <c r="A91" s="10" t="s">
        <v>138</v>
      </c>
      <c r="B91" s="16" t="s">
        <v>125</v>
      </c>
      <c r="C91" s="16" t="s">
        <v>53</v>
      </c>
      <c r="D91" s="10" t="s">
        <v>7</v>
      </c>
      <c r="E91" s="10">
        <v>1999</v>
      </c>
      <c r="F91" s="2">
        <v>49</v>
      </c>
      <c r="G91" s="10">
        <v>245</v>
      </c>
    </row>
    <row r="92" spans="1:7" x14ac:dyDescent="0.2">
      <c r="A92" s="10" t="s">
        <v>140</v>
      </c>
      <c r="B92" s="16" t="s">
        <v>126</v>
      </c>
      <c r="C92" s="16" t="s">
        <v>61</v>
      </c>
      <c r="D92" s="10" t="s">
        <v>7</v>
      </c>
      <c r="E92" s="10">
        <v>1996</v>
      </c>
      <c r="F92" s="2">
        <v>24</v>
      </c>
      <c r="G92" s="10">
        <v>120</v>
      </c>
    </row>
    <row r="93" spans="1:7" x14ac:dyDescent="0.2">
      <c r="A93" s="10" t="s">
        <v>140</v>
      </c>
      <c r="B93" s="16" t="s">
        <v>79</v>
      </c>
      <c r="C93" s="16" t="s">
        <v>62</v>
      </c>
      <c r="D93" s="10" t="s">
        <v>4</v>
      </c>
      <c r="E93" s="10">
        <v>1986</v>
      </c>
      <c r="F93" s="2">
        <v>30</v>
      </c>
      <c r="G93" s="10">
        <v>150</v>
      </c>
    </row>
    <row r="94" spans="1:7" x14ac:dyDescent="0.2">
      <c r="A94" s="10" t="s">
        <v>142</v>
      </c>
      <c r="B94" s="16" t="s">
        <v>127</v>
      </c>
      <c r="C94" s="16" t="s">
        <v>51</v>
      </c>
      <c r="D94" s="10" t="s">
        <v>4</v>
      </c>
      <c r="E94" s="10">
        <v>1991</v>
      </c>
      <c r="F94" s="2">
        <v>35</v>
      </c>
      <c r="G94" s="10">
        <v>175</v>
      </c>
    </row>
    <row r="95" spans="1:7" x14ac:dyDescent="0.2">
      <c r="A95" s="10" t="s">
        <v>140</v>
      </c>
      <c r="B95" s="16" t="s">
        <v>128</v>
      </c>
      <c r="C95" s="16" t="s">
        <v>63</v>
      </c>
      <c r="D95" s="10" t="s">
        <v>7</v>
      </c>
      <c r="E95" s="10">
        <v>1997</v>
      </c>
      <c r="F95" s="2">
        <v>8</v>
      </c>
      <c r="G95" s="10">
        <v>40</v>
      </c>
    </row>
    <row r="96" spans="1:7" x14ac:dyDescent="0.2">
      <c r="A96" s="10" t="s">
        <v>140</v>
      </c>
      <c r="B96" s="16" t="s">
        <v>129</v>
      </c>
      <c r="C96" s="16" t="s">
        <v>22</v>
      </c>
      <c r="D96" s="10" t="s">
        <v>7</v>
      </c>
      <c r="E96" s="10">
        <v>1989</v>
      </c>
      <c r="F96" s="2">
        <v>19</v>
      </c>
      <c r="G96" s="10">
        <v>95</v>
      </c>
    </row>
    <row r="97" spans="1:7" x14ac:dyDescent="0.2">
      <c r="A97" s="10" t="s">
        <v>140</v>
      </c>
      <c r="B97" s="16" t="s">
        <v>130</v>
      </c>
      <c r="C97" s="16" t="s">
        <v>17</v>
      </c>
      <c r="D97" s="10" t="s">
        <v>7</v>
      </c>
      <c r="E97" s="10">
        <v>2002</v>
      </c>
      <c r="F97" s="2">
        <v>14</v>
      </c>
      <c r="G97" s="10">
        <v>70</v>
      </c>
    </row>
    <row r="98" spans="1:7" x14ac:dyDescent="0.2">
      <c r="A98" s="10" t="s">
        <v>140</v>
      </c>
      <c r="B98" s="16" t="s">
        <v>106</v>
      </c>
      <c r="C98" s="16" t="s">
        <v>11</v>
      </c>
      <c r="D98" s="10" t="s">
        <v>7</v>
      </c>
      <c r="E98" s="10">
        <v>1992</v>
      </c>
      <c r="F98" s="2">
        <v>34</v>
      </c>
      <c r="G98" s="10">
        <v>170</v>
      </c>
    </row>
    <row r="99" spans="1:7" x14ac:dyDescent="0.2">
      <c r="A99" s="10" t="s">
        <v>139</v>
      </c>
      <c r="B99" s="16" t="s">
        <v>104</v>
      </c>
      <c r="C99" s="16" t="s">
        <v>80</v>
      </c>
      <c r="D99" s="10" t="s">
        <v>7</v>
      </c>
      <c r="E99" s="10">
        <v>1987</v>
      </c>
      <c r="F99" s="2">
        <v>7</v>
      </c>
      <c r="G99" s="10">
        <v>35</v>
      </c>
    </row>
    <row r="100" spans="1:7" x14ac:dyDescent="0.2">
      <c r="A100" s="10" t="s">
        <v>143</v>
      </c>
      <c r="B100" s="16" t="s">
        <v>146</v>
      </c>
      <c r="C100" s="16" t="s">
        <v>147</v>
      </c>
      <c r="D100" s="10" t="s">
        <v>7</v>
      </c>
      <c r="E100" s="18">
        <v>1988</v>
      </c>
      <c r="F100" s="2">
        <v>13</v>
      </c>
      <c r="G100" s="10">
        <v>65</v>
      </c>
    </row>
    <row r="101" spans="1:7" x14ac:dyDescent="0.2">
      <c r="E101" s="18"/>
    </row>
    <row r="102" spans="1:7" x14ac:dyDescent="0.2">
      <c r="E102" s="18"/>
    </row>
    <row r="103" spans="1:7" x14ac:dyDescent="0.2">
      <c r="E103" s="18"/>
    </row>
    <row r="104" spans="1:7" x14ac:dyDescent="0.2">
      <c r="E104" s="18"/>
    </row>
    <row r="105" spans="1:7" x14ac:dyDescent="0.2">
      <c r="E105" s="18"/>
    </row>
    <row r="106" spans="1:7" x14ac:dyDescent="0.2">
      <c r="E106" s="18"/>
    </row>
    <row r="107" spans="1:7" x14ac:dyDescent="0.2">
      <c r="E107" s="18"/>
    </row>
    <row r="108" spans="1:7" x14ac:dyDescent="0.2">
      <c r="E108" s="18"/>
    </row>
    <row r="109" spans="1:7" x14ac:dyDescent="0.2">
      <c r="E109" s="18"/>
    </row>
    <row r="110" spans="1:7" x14ac:dyDescent="0.2">
      <c r="E110" s="18"/>
    </row>
    <row r="111" spans="1:7" x14ac:dyDescent="0.2">
      <c r="E111" s="18"/>
    </row>
    <row r="112" spans="1:7" x14ac:dyDescent="0.2">
      <c r="E112" s="18"/>
    </row>
    <row r="113" spans="5:5" x14ac:dyDescent="0.2">
      <c r="E113" s="18"/>
    </row>
    <row r="145" spans="8:8" x14ac:dyDescent="0.2">
      <c r="H145" s="5"/>
    </row>
    <row r="150" spans="8:8" x14ac:dyDescent="0.2">
      <c r="H150" s="10"/>
    </row>
    <row r="152" spans="8:8" x14ac:dyDescent="0.2">
      <c r="H152" s="10"/>
    </row>
    <row r="159" spans="8:8" x14ac:dyDescent="0.2">
      <c r="H159" s="10"/>
    </row>
    <row r="160" spans="8:8" x14ac:dyDescent="0.2">
      <c r="H160" s="10"/>
    </row>
    <row r="163" spans="8:8" x14ac:dyDescent="0.2">
      <c r="H163" s="10"/>
    </row>
    <row r="164" spans="8:8" x14ac:dyDescent="0.2">
      <c r="H164" s="10"/>
    </row>
    <row r="165" spans="8:8" x14ac:dyDescent="0.2">
      <c r="H165" s="12"/>
    </row>
    <row r="166" spans="8:8" x14ac:dyDescent="0.2">
      <c r="H166" s="10"/>
    </row>
    <row r="168" spans="8:8" x14ac:dyDescent="0.2">
      <c r="H168" s="10"/>
    </row>
    <row r="169" spans="8:8" x14ac:dyDescent="0.2">
      <c r="H169" s="10"/>
    </row>
    <row r="171" spans="8:8" x14ac:dyDescent="0.2">
      <c r="H171" s="12"/>
    </row>
    <row r="172" spans="8:8" x14ac:dyDescent="0.2">
      <c r="H172" s="12"/>
    </row>
  </sheetData>
  <dataConsolidate/>
  <mergeCells count="1">
    <mergeCell ref="AS2:AS9"/>
  </mergeCells>
  <dataValidations count="1">
    <dataValidation type="list" allowBlank="1" showInputMessage="1" showErrorMessage="1" sqref="I3" xr:uid="{B05E97DD-273A-4C64-AEFC-3D5EFA0DDB43}">
      <formula1>$A$2:$A$100</formula1>
    </dataValidation>
  </dataValidations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1 CRITERIO</vt:lpstr>
      <vt:lpstr>2 CRITERI (CON o E)</vt:lpstr>
      <vt:lpstr>2 CRITERI (CON o E) con SE=""</vt:lpstr>
      <vt:lpstr>SCEGLI.COL - BACKSLASH</vt:lpstr>
      <vt:lpstr>&gt;N.</vt:lpstr>
      <vt:lpstr>MATR.TRASPOSTA</vt:lpstr>
    </vt:vector>
  </TitlesOfParts>
  <Company>Chrysallis s.a.s.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Tontodonato</dc:creator>
  <cp:lastModifiedBy>Niccolò Abate</cp:lastModifiedBy>
  <dcterms:created xsi:type="dcterms:W3CDTF">2003-07-19T17:16:06Z</dcterms:created>
  <dcterms:modified xsi:type="dcterms:W3CDTF">2024-08-29T15:59:14Z</dcterms:modified>
</cp:coreProperties>
</file>