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Il Capitano\Desktop\CORSO EXCEL UDEMY\2_AVANZATO\Esercizi\"/>
    </mc:Choice>
  </mc:AlternateContent>
  <xr:revisionPtr revIDLastSave="0" documentId="13_ncr:1_{B4E54A36-DE60-4AE9-8EEA-7F9CA03750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ta-somma-media.più.se VUOTO" sheetId="11" r:id="rId1"/>
    <sheet name="conta-somma-media.più.se SVOLTO" sheetId="13" r:id="rId2"/>
    <sheet name="SCHEMINO di esempio" sheetId="14" r:id="rId3"/>
    <sheet name="Min.più.se &amp; Max.più.se VUOTO" sheetId="8" r:id="rId4"/>
    <sheet name="Min.più.se &amp; Max.più.se SVOLTO" sheetId="15" r:id="rId5"/>
    <sheet name="INTERVALLO di criteri VUOTO" sheetId="7" r:id="rId6"/>
    <sheet name="INTERVALLO di criteri SVOLTO" sheetId="1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" i="15" l="1"/>
  <c r="D16" i="16"/>
  <c r="D15" i="16"/>
  <c r="D14" i="16"/>
  <c r="D13" i="16"/>
  <c r="J8" i="15"/>
  <c r="H8" i="15"/>
  <c r="C24" i="15"/>
  <c r="C23" i="15"/>
  <c r="C22" i="15"/>
  <c r="F3" i="14"/>
  <c r="F20" i="14"/>
  <c r="F19" i="14"/>
  <c r="F18" i="14"/>
  <c r="F15" i="14"/>
  <c r="F14" i="14"/>
  <c r="F13" i="14"/>
  <c r="F10" i="14"/>
  <c r="F9" i="14"/>
  <c r="F8" i="14"/>
  <c r="F5" i="14"/>
  <c r="F4" i="14"/>
  <c r="H14" i="13"/>
  <c r="G14" i="13"/>
  <c r="F14" i="13"/>
  <c r="H13" i="13"/>
  <c r="G13" i="13"/>
  <c r="F13" i="13"/>
  <c r="H12" i="13"/>
  <c r="G12" i="13"/>
  <c r="F12" i="13"/>
  <c r="H11" i="13"/>
  <c r="G11" i="13"/>
  <c r="F11" i="13"/>
  <c r="H7" i="13"/>
  <c r="G7" i="13"/>
  <c r="F7" i="13"/>
  <c r="H6" i="13"/>
  <c r="G6" i="13"/>
  <c r="F6" i="13"/>
  <c r="H5" i="13"/>
  <c r="G5" i="13"/>
  <c r="F5" i="13"/>
  <c r="H4" i="13"/>
  <c r="G4" i="13"/>
  <c r="F4" i="13"/>
</calcChain>
</file>

<file path=xl/sharedStrings.xml><?xml version="1.0" encoding="utf-8"?>
<sst xmlns="http://schemas.openxmlformats.org/spreadsheetml/2006/main" count="204" uniqueCount="56">
  <si>
    <t>Anno</t>
  </si>
  <si>
    <t>Votazione</t>
  </si>
  <si>
    <t>Media</t>
  </si>
  <si>
    <t>Max</t>
  </si>
  <si>
    <t>Min</t>
  </si>
  <si>
    <t>IMPORTO</t>
  </si>
  <si>
    <t>Rossi</t>
  </si>
  <si>
    <t>Bianchi</t>
  </si>
  <si>
    <t>Gialli</t>
  </si>
  <si>
    <t>Verdi</t>
  </si>
  <si>
    <t>Organizzazione e Gestione delle Risorse Umane</t>
  </si>
  <si>
    <t>Metodologia della Formazione</t>
  </si>
  <si>
    <t>Educazione degli Adulti</t>
  </si>
  <si>
    <t>Filosofia della Formazione</t>
  </si>
  <si>
    <t>Fondamenti della Progettazione Formativa</t>
  </si>
  <si>
    <t>Psicologia dei Processi Culturali nelle Relazioni Sociali</t>
  </si>
  <si>
    <t>Psicologia delle Organizzazioni e della Comunicazione</t>
  </si>
  <si>
    <t>Sociologia dell'Innovazione di Impresa</t>
  </si>
  <si>
    <t>Tecnologie della Formazione</t>
  </si>
  <si>
    <t>Teorie e Metodologie della Formazione Permanente</t>
  </si>
  <si>
    <t>Cambiamento Organizzativo</t>
  </si>
  <si>
    <t>Consulenza, Intervento e Sviluppo Organizzativo</t>
  </si>
  <si>
    <t>Organizzazione dell'Azienda Internazionale</t>
  </si>
  <si>
    <t>Pedagogia del Lavoro</t>
  </si>
  <si>
    <t>Sistemi Informativi per la Gestione della Conoscenza</t>
  </si>
  <si>
    <t>Teorie e Modelli della Consulenza Pedagogica</t>
  </si>
  <si>
    <t>Statistica</t>
  </si>
  <si>
    <t>Matematica</t>
  </si>
  <si>
    <t>Formazione d'aula</t>
  </si>
  <si>
    <t>Team building</t>
  </si>
  <si>
    <t>Anno di costruzione edifici</t>
  </si>
  <si>
    <t>Cercare un "intervallo" di criteri</t>
  </si>
  <si>
    <t>Numero edifici costruiti dal 1930 al 1970</t>
  </si>
  <si>
    <t>Numero edifici costruiti dal 1970 al 1990</t>
  </si>
  <si>
    <t>Numero edifici costruiti dal 1990 al 2001</t>
  </si>
  <si>
    <t>Totale</t>
  </si>
  <si>
    <t>FORNITORI</t>
  </si>
  <si>
    <t>N. fatture da pagare a:</t>
  </si>
  <si>
    <t>Importo totale da pagare a:</t>
  </si>
  <si>
    <t>Conta.più.se</t>
  </si>
  <si>
    <t>Somma.più.se</t>
  </si>
  <si>
    <t>Conta.se</t>
  </si>
  <si>
    <t>Somma.se</t>
  </si>
  <si>
    <t>PAGAMENTO A GG.</t>
  </si>
  <si>
    <t>Media importo da pagare a:</t>
  </si>
  <si>
    <t>Media.se</t>
  </si>
  <si>
    <t>Media.più.se</t>
  </si>
  <si>
    <r>
      <t xml:space="preserve">N. fatture da pagare a </t>
    </r>
    <r>
      <rPr>
        <b/>
        <sz val="11"/>
        <color rgb="FF00B0F0"/>
        <rFont val="Calibri"/>
        <family val="2"/>
        <scheme val="minor"/>
      </rPr>
      <t>30 gg</t>
    </r>
    <r>
      <rPr>
        <sz val="11"/>
        <color theme="1"/>
        <rFont val="Calibri"/>
        <family val="2"/>
        <scheme val="minor"/>
      </rPr>
      <t>:</t>
    </r>
  </si>
  <si>
    <r>
      <t xml:space="preserve">Importo totale da pagare a </t>
    </r>
    <r>
      <rPr>
        <b/>
        <sz val="11"/>
        <color rgb="FF00B0F0"/>
        <rFont val="Calibri"/>
        <family val="2"/>
        <scheme val="minor"/>
      </rPr>
      <t>30 gg</t>
    </r>
    <r>
      <rPr>
        <sz val="11"/>
        <color theme="1"/>
        <rFont val="Calibri"/>
        <family val="2"/>
        <scheme val="minor"/>
      </rPr>
      <t>:</t>
    </r>
  </si>
  <si>
    <r>
      <t xml:space="preserve">Media importo delle fattura a </t>
    </r>
    <r>
      <rPr>
        <b/>
        <sz val="11"/>
        <color rgb="FF00B0F0"/>
        <rFont val="Calibri"/>
        <family val="2"/>
        <scheme val="minor"/>
      </rPr>
      <t>30 gg</t>
    </r>
    <r>
      <rPr>
        <sz val="11"/>
        <color theme="1"/>
        <rFont val="Calibri"/>
        <family val="2"/>
        <scheme val="minor"/>
      </rPr>
      <t>:</t>
    </r>
  </si>
  <si>
    <t>MATERIE UNIVERSITARIE E VOTI</t>
  </si>
  <si>
    <t>FORNITORE</t>
  </si>
  <si>
    <t>N.TOTALE</t>
  </si>
  <si>
    <t>IMPORTO TOTALE</t>
  </si>
  <si>
    <t>MEDIA</t>
  </si>
  <si>
    <r>
      <rPr>
        <i/>
        <sz val="9"/>
        <color rgb="FFFF0000"/>
        <rFont val="Calibri"/>
        <family val="2"/>
        <scheme val="minor"/>
      </rPr>
      <t>NB</t>
    </r>
    <r>
      <rPr>
        <i/>
        <sz val="9"/>
        <color theme="1"/>
        <rFont val="Calibri"/>
        <family val="2"/>
        <scheme val="minor"/>
      </rPr>
      <t>: si può usare anche il MEDIA.SE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</si>
</sst>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0"/>
      <color rgb="FFFF0000"/>
      <name val="Arial"/>
      <family val="2"/>
    </font>
    <font>
      <i/>
      <sz val="9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0" fillId="8" borderId="0" xfId="1" applyNumberFormat="1" applyFont="1" applyFill="1"/>
    <xf numFmtId="0" fontId="0" fillId="8" borderId="0" xfId="0" applyFill="1"/>
    <xf numFmtId="44" fontId="0" fillId="0" borderId="1" xfId="1" applyFont="1" applyBorder="1"/>
    <xf numFmtId="44" fontId="0" fillId="0" borderId="1" xfId="1" applyFont="1" applyFill="1" applyBorder="1"/>
    <xf numFmtId="0" fontId="0" fillId="0" borderId="1" xfId="1" applyNumberFormat="1" applyFont="1" applyBorder="1" applyAlignment="1">
      <alignment horizontal="center"/>
    </xf>
    <xf numFmtId="44" fontId="0" fillId="0" borderId="1" xfId="1" applyFont="1" applyBorder="1" applyAlignment="1">
      <alignment horizontal="center"/>
    </xf>
    <xf numFmtId="0" fontId="0" fillId="4" borderId="1" xfId="0" applyFill="1" applyBorder="1"/>
    <xf numFmtId="0" fontId="0" fillId="9" borderId="0" xfId="0" applyFill="1"/>
    <xf numFmtId="0" fontId="7" fillId="3" borderId="1" xfId="0" applyFont="1" applyFill="1" applyBorder="1"/>
    <xf numFmtId="2" fontId="0" fillId="4" borderId="1" xfId="0" applyNumberFormat="1" applyFill="1" applyBorder="1"/>
    <xf numFmtId="0" fontId="3" fillId="4" borderId="1" xfId="0" applyFont="1" applyFill="1" applyBorder="1"/>
    <xf numFmtId="0" fontId="3" fillId="4" borderId="3" xfId="0" applyFont="1" applyFill="1" applyBorder="1"/>
    <xf numFmtId="0" fontId="1" fillId="7" borderId="1" xfId="0" applyFont="1" applyFill="1" applyBorder="1" applyAlignment="1">
      <alignment horizontal="center"/>
    </xf>
    <xf numFmtId="44" fontId="1" fillId="7" borderId="1" xfId="1" applyFont="1" applyFill="1" applyBorder="1" applyAlignment="1">
      <alignment horizontal="center"/>
    </xf>
    <xf numFmtId="2" fontId="0" fillId="9" borderId="0" xfId="0" applyNumberFormat="1" applyFill="1"/>
    <xf numFmtId="0" fontId="2" fillId="9" borderId="0" xfId="0" quotePrefix="1" applyFont="1" applyFill="1"/>
    <xf numFmtId="0" fontId="2" fillId="9" borderId="0" xfId="0" applyFont="1" applyFill="1"/>
    <xf numFmtId="0" fontId="3" fillId="9" borderId="0" xfId="0" applyFont="1" applyFill="1"/>
    <xf numFmtId="0" fontId="9" fillId="0" borderId="1" xfId="0" applyFont="1" applyBorder="1"/>
    <xf numFmtId="0" fontId="9" fillId="0" borderId="3" xfId="0" applyFont="1" applyBorder="1"/>
    <xf numFmtId="0" fontId="9" fillId="0" borderId="2" xfId="0" applyFont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0" fillId="8" borderId="1" xfId="0" applyFill="1" applyBorder="1"/>
    <xf numFmtId="0" fontId="0" fillId="9" borderId="1" xfId="0" applyFill="1" applyBorder="1"/>
    <xf numFmtId="44" fontId="0" fillId="9" borderId="1" xfId="1" applyFont="1" applyFill="1" applyBorder="1"/>
    <xf numFmtId="0" fontId="1" fillId="5" borderId="1" xfId="0" applyFont="1" applyFill="1" applyBorder="1" applyAlignment="1">
      <alignment horizontal="right"/>
    </xf>
    <xf numFmtId="0" fontId="10" fillId="9" borderId="0" xfId="0" applyFont="1" applyFill="1"/>
    <xf numFmtId="0" fontId="3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left"/>
    </xf>
    <xf numFmtId="0" fontId="12" fillId="7" borderId="1" xfId="0" applyFont="1" applyFill="1" applyBorder="1"/>
    <xf numFmtId="0" fontId="13" fillId="7" borderId="1" xfId="0" applyFont="1" applyFill="1" applyBorder="1" applyAlignment="1">
      <alignment horizontal="center"/>
    </xf>
    <xf numFmtId="0" fontId="12" fillId="7" borderId="3" xfId="0" applyFont="1" applyFill="1" applyBorder="1" applyAlignment="1">
      <alignment horizontal="center" vertical="center"/>
    </xf>
    <xf numFmtId="0" fontId="1" fillId="8" borderId="1" xfId="0" applyFont="1" applyFill="1" applyBorder="1"/>
    <xf numFmtId="0" fontId="2" fillId="2" borderId="1" xfId="0" applyFont="1" applyFill="1" applyBorder="1"/>
    <xf numFmtId="0" fontId="1" fillId="7" borderId="1" xfId="0" applyFont="1" applyFill="1" applyBorder="1" applyAlignment="1">
      <alignment horizontal="right"/>
    </xf>
    <xf numFmtId="0" fontId="0" fillId="9" borderId="0" xfId="0" applyFill="1" applyAlignment="1">
      <alignment horizontal="center"/>
    </xf>
    <xf numFmtId="0" fontId="0" fillId="9" borderId="0" xfId="0" applyFill="1" applyAlignment="1">
      <alignment horizontal="left"/>
    </xf>
    <xf numFmtId="0" fontId="3" fillId="9" borderId="0" xfId="0" applyFont="1" applyFill="1" applyAlignment="1">
      <alignment horizontal="center"/>
    </xf>
    <xf numFmtId="1" fontId="3" fillId="9" borderId="0" xfId="0" applyNumberFormat="1" applyFont="1" applyFill="1" applyAlignment="1">
      <alignment horizontal="center"/>
    </xf>
    <xf numFmtId="0" fontId="3" fillId="9" borderId="0" xfId="0" applyFont="1" applyFill="1" applyAlignment="1">
      <alignment horizontal="left"/>
    </xf>
    <xf numFmtId="0" fontId="5" fillId="6" borderId="0" xfId="0" applyFont="1" applyFill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124810</xdr:colOff>
      <xdr:row>0</xdr:row>
      <xdr:rowOff>172950</xdr:rowOff>
    </xdr:from>
    <xdr:to>
      <xdr:col>7</xdr:col>
      <xdr:colOff>295603</xdr:colOff>
      <xdr:row>2</xdr:row>
      <xdr:rowOff>159812</xdr:rowOff>
    </xdr:to>
    <xdr:sp macro="" textlink="">
      <xdr:nvSpPr>
        <xdr:cNvPr id="2" name="Freccia a destra 1">
          <a:extLst>
            <a:ext uri="{FF2B5EF4-FFF2-40B4-BE49-F238E27FC236}">
              <a16:creationId xmlns:a16="http://schemas.microsoft.com/office/drawing/2014/main" id="{04BFE873-F7D0-DA60-C0A0-53798FE695D3}"/>
            </a:ext>
          </a:extLst>
        </xdr:cNvPr>
        <xdr:cNvSpPr/>
      </xdr:nvSpPr>
      <xdr:spPr>
        <a:xfrm rot="12902731">
          <a:off x="5038396" y="172950"/>
          <a:ext cx="558362" cy="367862"/>
        </a:xfrm>
        <a:prstGeom prst="rightArrow">
          <a:avLst/>
        </a:prstGeom>
        <a:ln>
          <a:solidFill>
            <a:schemeClr val="accent2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21980</xdr:colOff>
      <xdr:row>7</xdr:row>
      <xdr:rowOff>87924</xdr:rowOff>
    </xdr:from>
    <xdr:to>
      <xdr:col>3</xdr:col>
      <xdr:colOff>674809</xdr:colOff>
      <xdr:row>11</xdr:row>
      <xdr:rowOff>106974</xdr:rowOff>
    </xdr:to>
    <xdr:sp macro="" textlink="">
      <xdr:nvSpPr>
        <xdr:cNvPr id="5" name="Freccia in giù 4">
          <a:extLst>
            <a:ext uri="{FF2B5EF4-FFF2-40B4-BE49-F238E27FC236}">
              <a16:creationId xmlns:a16="http://schemas.microsoft.com/office/drawing/2014/main" id="{D4CF18C7-1799-4E4F-9C26-9F21716FE082}"/>
            </a:ext>
          </a:extLst>
        </xdr:cNvPr>
        <xdr:cNvSpPr/>
      </xdr:nvSpPr>
      <xdr:spPr>
        <a:xfrm>
          <a:off x="5304692" y="1524001"/>
          <a:ext cx="652829" cy="781050"/>
        </a:xfrm>
        <a:prstGeom prst="downArrow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21980</xdr:colOff>
      <xdr:row>7</xdr:row>
      <xdr:rowOff>87924</xdr:rowOff>
    </xdr:from>
    <xdr:to>
      <xdr:col>3</xdr:col>
      <xdr:colOff>674809</xdr:colOff>
      <xdr:row>11</xdr:row>
      <xdr:rowOff>106974</xdr:rowOff>
    </xdr:to>
    <xdr:sp macro="" textlink="">
      <xdr:nvSpPr>
        <xdr:cNvPr id="2" name="Freccia in giù 1">
          <a:extLst>
            <a:ext uri="{FF2B5EF4-FFF2-40B4-BE49-F238E27FC236}">
              <a16:creationId xmlns:a16="http://schemas.microsoft.com/office/drawing/2014/main" id="{6A2976BC-3698-4E2F-A8EA-019645255175}"/>
            </a:ext>
          </a:extLst>
        </xdr:cNvPr>
        <xdr:cNvSpPr/>
      </xdr:nvSpPr>
      <xdr:spPr>
        <a:xfrm>
          <a:off x="5298830" y="1526199"/>
          <a:ext cx="652829" cy="781050"/>
        </a:xfrm>
        <a:prstGeom prst="downArrow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C4909-CCC2-4F73-BCAC-D27681ED1B5A}">
  <dimension ref="A1:H24"/>
  <sheetViews>
    <sheetView tabSelected="1" zoomScale="145" zoomScaleNormal="145" workbookViewId="0"/>
  </sheetViews>
  <sheetFormatPr defaultRowHeight="15" x14ac:dyDescent="0.25"/>
  <cols>
    <col min="1" max="1" width="10.7109375" style="2" bestFit="1" customWidth="1"/>
    <col min="2" max="2" width="13" style="11" customWidth="1"/>
    <col min="3" max="3" width="18.140625" style="1" bestFit="1" customWidth="1"/>
    <col min="4" max="4" width="3" style="16" customWidth="1"/>
    <col min="5" max="5" width="7.42578125" style="16" bestFit="1" customWidth="1"/>
    <col min="6" max="6" width="26" style="16" bestFit="1" customWidth="1"/>
    <col min="7" max="7" width="30.42578125" style="16" bestFit="1" customWidth="1"/>
    <col min="8" max="8" width="33.140625" style="16" bestFit="1" customWidth="1"/>
    <col min="9" max="16384" width="9.140625" style="16"/>
  </cols>
  <sheetData>
    <row r="1" spans="1:8" x14ac:dyDescent="0.25">
      <c r="A1" s="21" t="s">
        <v>36</v>
      </c>
      <c r="B1" s="22" t="s">
        <v>5</v>
      </c>
      <c r="C1" s="21" t="s">
        <v>43</v>
      </c>
    </row>
    <row r="2" spans="1:8" x14ac:dyDescent="0.25">
      <c r="A2" s="2" t="s">
        <v>6</v>
      </c>
      <c r="B2" s="11">
        <v>1500</v>
      </c>
      <c r="C2" s="1">
        <v>30</v>
      </c>
      <c r="F2" s="17" t="s">
        <v>41</v>
      </c>
      <c r="G2" s="17" t="s">
        <v>42</v>
      </c>
      <c r="H2" s="17" t="s">
        <v>45</v>
      </c>
    </row>
    <row r="3" spans="1:8" x14ac:dyDescent="0.25">
      <c r="A3" s="2" t="s">
        <v>6</v>
      </c>
      <c r="B3" s="11">
        <v>1840</v>
      </c>
      <c r="C3" s="1">
        <v>30</v>
      </c>
      <c r="F3" s="15" t="s">
        <v>37</v>
      </c>
      <c r="G3" s="15" t="s">
        <v>38</v>
      </c>
      <c r="H3" s="15" t="s">
        <v>44</v>
      </c>
    </row>
    <row r="4" spans="1:8" x14ac:dyDescent="0.25">
      <c r="A4" s="2" t="s">
        <v>7</v>
      </c>
      <c r="B4" s="11">
        <v>3260</v>
      </c>
      <c r="C4" s="1">
        <v>60</v>
      </c>
      <c r="E4" s="9" t="s">
        <v>6</v>
      </c>
      <c r="F4" s="13"/>
      <c r="G4" s="14"/>
      <c r="H4" s="12"/>
    </row>
    <row r="5" spans="1:8" x14ac:dyDescent="0.25">
      <c r="A5" s="2" t="s">
        <v>6</v>
      </c>
      <c r="B5" s="11">
        <v>840</v>
      </c>
      <c r="C5" s="1">
        <v>90</v>
      </c>
      <c r="E5" s="10" t="s">
        <v>7</v>
      </c>
      <c r="F5" s="13"/>
      <c r="G5" s="14"/>
      <c r="H5" s="12"/>
    </row>
    <row r="6" spans="1:8" x14ac:dyDescent="0.25">
      <c r="A6" s="2" t="s">
        <v>7</v>
      </c>
      <c r="B6" s="11">
        <v>560</v>
      </c>
      <c r="C6" s="1">
        <v>90</v>
      </c>
      <c r="E6" s="10" t="s">
        <v>9</v>
      </c>
      <c r="F6" s="13"/>
      <c r="G6" s="14"/>
      <c r="H6" s="12"/>
    </row>
    <row r="7" spans="1:8" x14ac:dyDescent="0.25">
      <c r="A7" s="2" t="s">
        <v>8</v>
      </c>
      <c r="B7" s="11">
        <v>1840</v>
      </c>
      <c r="C7" s="1">
        <v>30</v>
      </c>
      <c r="E7" s="10" t="s">
        <v>8</v>
      </c>
      <c r="F7" s="13"/>
      <c r="G7" s="14"/>
      <c r="H7" s="12"/>
    </row>
    <row r="8" spans="1:8" x14ac:dyDescent="0.25">
      <c r="A8" s="2" t="s">
        <v>8</v>
      </c>
      <c r="B8" s="11">
        <v>1920</v>
      </c>
      <c r="C8" s="1">
        <v>30</v>
      </c>
    </row>
    <row r="9" spans="1:8" x14ac:dyDescent="0.25">
      <c r="A9" s="2" t="s">
        <v>7</v>
      </c>
      <c r="B9" s="11">
        <v>1920</v>
      </c>
      <c r="C9" s="1">
        <v>30</v>
      </c>
      <c r="F9" s="17" t="s">
        <v>39</v>
      </c>
      <c r="G9" s="17" t="s">
        <v>40</v>
      </c>
      <c r="H9" s="17" t="s">
        <v>46</v>
      </c>
    </row>
    <row r="10" spans="1:8" x14ac:dyDescent="0.25">
      <c r="A10" s="2" t="s">
        <v>7</v>
      </c>
      <c r="B10" s="11">
        <v>840</v>
      </c>
      <c r="C10" s="1">
        <v>30</v>
      </c>
      <c r="F10" s="15" t="s">
        <v>47</v>
      </c>
      <c r="G10" s="15" t="s">
        <v>48</v>
      </c>
      <c r="H10" s="15" t="s">
        <v>49</v>
      </c>
    </row>
    <row r="11" spans="1:8" x14ac:dyDescent="0.25">
      <c r="A11" s="2" t="s">
        <v>9</v>
      </c>
      <c r="B11" s="11">
        <v>560</v>
      </c>
      <c r="C11" s="1">
        <v>60</v>
      </c>
      <c r="E11" s="9" t="s">
        <v>6</v>
      </c>
      <c r="F11" s="13"/>
      <c r="G11" s="14"/>
      <c r="H11" s="11"/>
    </row>
    <row r="12" spans="1:8" x14ac:dyDescent="0.25">
      <c r="A12" s="2" t="s">
        <v>6</v>
      </c>
      <c r="B12" s="11">
        <v>1840</v>
      </c>
      <c r="C12" s="1">
        <v>90</v>
      </c>
      <c r="E12" s="10" t="s">
        <v>7</v>
      </c>
      <c r="F12" s="13"/>
      <c r="G12" s="14"/>
      <c r="H12" s="11"/>
    </row>
    <row r="13" spans="1:8" x14ac:dyDescent="0.25">
      <c r="A13" s="2" t="s">
        <v>6</v>
      </c>
      <c r="B13" s="11">
        <v>1920</v>
      </c>
      <c r="C13" s="1">
        <v>90</v>
      </c>
      <c r="E13" s="10" t="s">
        <v>9</v>
      </c>
      <c r="F13" s="13"/>
      <c r="G13" s="14"/>
      <c r="H13" s="11"/>
    </row>
    <row r="14" spans="1:8" x14ac:dyDescent="0.25">
      <c r="A14" s="2" t="s">
        <v>9</v>
      </c>
      <c r="B14" s="11">
        <v>1200</v>
      </c>
      <c r="C14" s="1">
        <v>90</v>
      </c>
      <c r="E14" s="10" t="s">
        <v>8</v>
      </c>
      <c r="F14" s="13"/>
      <c r="G14" s="14"/>
      <c r="H14" s="11"/>
    </row>
    <row r="15" spans="1:8" x14ac:dyDescent="0.25">
      <c r="A15" s="2" t="s">
        <v>6</v>
      </c>
      <c r="B15" s="11">
        <v>1560</v>
      </c>
      <c r="C15" s="1">
        <v>60</v>
      </c>
    </row>
    <row r="16" spans="1:8" x14ac:dyDescent="0.25">
      <c r="A16" s="2" t="s">
        <v>9</v>
      </c>
      <c r="B16" s="11">
        <v>1980</v>
      </c>
      <c r="C16" s="1">
        <v>30</v>
      </c>
    </row>
    <row r="17" spans="1:3" x14ac:dyDescent="0.25">
      <c r="A17" s="2" t="s">
        <v>8</v>
      </c>
      <c r="B17" s="11">
        <v>2200</v>
      </c>
      <c r="C17" s="1">
        <v>30</v>
      </c>
    </row>
    <row r="18" spans="1:3" x14ac:dyDescent="0.25">
      <c r="A18" s="2" t="s">
        <v>8</v>
      </c>
      <c r="B18" s="11">
        <v>1400</v>
      </c>
      <c r="C18" s="1">
        <v>30</v>
      </c>
    </row>
    <row r="19" spans="1:3" x14ac:dyDescent="0.25">
      <c r="A19" s="2" t="s">
        <v>7</v>
      </c>
      <c r="B19" s="11">
        <v>840</v>
      </c>
      <c r="C19" s="1">
        <v>30</v>
      </c>
    </row>
    <row r="20" spans="1:3" x14ac:dyDescent="0.25">
      <c r="A20" s="2" t="s">
        <v>7</v>
      </c>
      <c r="B20" s="11">
        <v>560</v>
      </c>
      <c r="C20" s="1">
        <v>30</v>
      </c>
    </row>
    <row r="21" spans="1:3" x14ac:dyDescent="0.25">
      <c r="A21" s="2" t="s">
        <v>6</v>
      </c>
      <c r="B21" s="11">
        <v>1920</v>
      </c>
      <c r="C21" s="1">
        <v>90</v>
      </c>
    </row>
    <row r="22" spans="1:3" x14ac:dyDescent="0.25">
      <c r="A22" s="2" t="s">
        <v>9</v>
      </c>
      <c r="B22" s="11">
        <v>1200</v>
      </c>
      <c r="C22" s="1">
        <v>90</v>
      </c>
    </row>
    <row r="23" spans="1:3" x14ac:dyDescent="0.25">
      <c r="A23" s="2" t="s">
        <v>6</v>
      </c>
      <c r="B23" s="11">
        <v>1560</v>
      </c>
      <c r="C23" s="1">
        <v>60</v>
      </c>
    </row>
    <row r="24" spans="1:3" x14ac:dyDescent="0.25">
      <c r="A24" s="2" t="s">
        <v>9</v>
      </c>
      <c r="B24" s="11">
        <v>1980</v>
      </c>
      <c r="C24" s="1">
        <v>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9ED85-E94E-42F3-907F-661F91A1D707}">
  <dimension ref="A1:H24"/>
  <sheetViews>
    <sheetView zoomScale="145" zoomScaleNormal="145" workbookViewId="0"/>
  </sheetViews>
  <sheetFormatPr defaultRowHeight="15" x14ac:dyDescent="0.25"/>
  <cols>
    <col min="1" max="1" width="10.7109375" style="2" bestFit="1" customWidth="1"/>
    <col min="2" max="2" width="13" style="11" customWidth="1"/>
    <col min="3" max="3" width="18.140625" style="1" bestFit="1" customWidth="1"/>
    <col min="4" max="4" width="3" style="16" customWidth="1"/>
    <col min="5" max="5" width="7.42578125" style="16" bestFit="1" customWidth="1"/>
    <col min="6" max="6" width="26" style="16" bestFit="1" customWidth="1"/>
    <col min="7" max="7" width="30.42578125" style="16" bestFit="1" customWidth="1"/>
    <col min="8" max="8" width="33.140625" style="16" bestFit="1" customWidth="1"/>
    <col min="9" max="16384" width="9.140625" style="16"/>
  </cols>
  <sheetData>
    <row r="1" spans="1:8" x14ac:dyDescent="0.25">
      <c r="A1" s="21" t="s">
        <v>36</v>
      </c>
      <c r="B1" s="22" t="s">
        <v>5</v>
      </c>
      <c r="C1" s="21" t="s">
        <v>43</v>
      </c>
    </row>
    <row r="2" spans="1:8" x14ac:dyDescent="0.25">
      <c r="A2" s="2" t="s">
        <v>6</v>
      </c>
      <c r="B2" s="11">
        <v>1500</v>
      </c>
      <c r="C2" s="1">
        <v>30</v>
      </c>
      <c r="F2" s="17" t="s">
        <v>41</v>
      </c>
      <c r="G2" s="17" t="s">
        <v>42</v>
      </c>
      <c r="H2" s="17" t="s">
        <v>45</v>
      </c>
    </row>
    <row r="3" spans="1:8" x14ac:dyDescent="0.25">
      <c r="A3" s="2" t="s">
        <v>6</v>
      </c>
      <c r="B3" s="11">
        <v>1840</v>
      </c>
      <c r="C3" s="1">
        <v>30</v>
      </c>
      <c r="F3" s="15" t="s">
        <v>37</v>
      </c>
      <c r="G3" s="15" t="s">
        <v>38</v>
      </c>
      <c r="H3" s="15" t="s">
        <v>44</v>
      </c>
    </row>
    <row r="4" spans="1:8" x14ac:dyDescent="0.25">
      <c r="A4" s="2" t="s">
        <v>7</v>
      </c>
      <c r="B4" s="11">
        <v>3260</v>
      </c>
      <c r="C4" s="1">
        <v>60</v>
      </c>
      <c r="E4" s="9" t="s">
        <v>6</v>
      </c>
      <c r="F4" s="13">
        <f>COUNTIF(A:A,E4)</f>
        <v>8</v>
      </c>
      <c r="G4" s="14">
        <f>SUMIF(A:A,E4,B:B)</f>
        <v>12980</v>
      </c>
      <c r="H4" s="12">
        <f>AVERAGEIF(A:A,E4,B:B)</f>
        <v>1622.5</v>
      </c>
    </row>
    <row r="5" spans="1:8" x14ac:dyDescent="0.25">
      <c r="A5" s="2" t="s">
        <v>6</v>
      </c>
      <c r="B5" s="11">
        <v>840</v>
      </c>
      <c r="C5" s="1">
        <v>90</v>
      </c>
      <c r="E5" s="10" t="s">
        <v>7</v>
      </c>
      <c r="F5" s="13">
        <f>COUNTIF(A:A,E5)</f>
        <v>6</v>
      </c>
      <c r="G5" s="14">
        <f>SUMIF(A:A,E5,B:B)</f>
        <v>7980</v>
      </c>
      <c r="H5" s="12">
        <f t="shared" ref="H5:H7" si="0">AVERAGEIF(A:A,E5,B:B)</f>
        <v>1330</v>
      </c>
    </row>
    <row r="6" spans="1:8" x14ac:dyDescent="0.25">
      <c r="A6" s="2" t="s">
        <v>7</v>
      </c>
      <c r="B6" s="11">
        <v>560</v>
      </c>
      <c r="C6" s="1">
        <v>90</v>
      </c>
      <c r="E6" s="10" t="s">
        <v>9</v>
      </c>
      <c r="F6" s="13">
        <f>COUNTIF(A:A,E6)</f>
        <v>5</v>
      </c>
      <c r="G6" s="14">
        <f>SUMIF(A:A,E6,B:B)</f>
        <v>6920</v>
      </c>
      <c r="H6" s="12">
        <f t="shared" si="0"/>
        <v>1384</v>
      </c>
    </row>
    <row r="7" spans="1:8" x14ac:dyDescent="0.25">
      <c r="A7" s="2" t="s">
        <v>8</v>
      </c>
      <c r="B7" s="11">
        <v>1840</v>
      </c>
      <c r="C7" s="1">
        <v>30</v>
      </c>
      <c r="E7" s="10" t="s">
        <v>8</v>
      </c>
      <c r="F7" s="13">
        <f>COUNTIF(A:A,E7)</f>
        <v>4</v>
      </c>
      <c r="G7" s="14">
        <f>SUMIF(A:A,E7,B:B)</f>
        <v>7360</v>
      </c>
      <c r="H7" s="12">
        <f t="shared" si="0"/>
        <v>1840</v>
      </c>
    </row>
    <row r="8" spans="1:8" x14ac:dyDescent="0.25">
      <c r="A8" s="2" t="s">
        <v>8</v>
      </c>
      <c r="B8" s="11">
        <v>1920</v>
      </c>
      <c r="C8" s="1">
        <v>30</v>
      </c>
    </row>
    <row r="9" spans="1:8" x14ac:dyDescent="0.25">
      <c r="A9" s="2" t="s">
        <v>7</v>
      </c>
      <c r="B9" s="11">
        <v>1920</v>
      </c>
      <c r="C9" s="1">
        <v>30</v>
      </c>
      <c r="F9" s="17" t="s">
        <v>39</v>
      </c>
      <c r="G9" s="17" t="s">
        <v>40</v>
      </c>
      <c r="H9" s="17" t="s">
        <v>46</v>
      </c>
    </row>
    <row r="10" spans="1:8" x14ac:dyDescent="0.25">
      <c r="A10" s="2" t="s">
        <v>7</v>
      </c>
      <c r="B10" s="11">
        <v>840</v>
      </c>
      <c r="C10" s="1">
        <v>30</v>
      </c>
      <c r="F10" s="15" t="s">
        <v>47</v>
      </c>
      <c r="G10" s="15" t="s">
        <v>48</v>
      </c>
      <c r="H10" s="15" t="s">
        <v>49</v>
      </c>
    </row>
    <row r="11" spans="1:8" x14ac:dyDescent="0.25">
      <c r="A11" s="2" t="s">
        <v>9</v>
      </c>
      <c r="B11" s="11">
        <v>560</v>
      </c>
      <c r="C11" s="1">
        <v>60</v>
      </c>
      <c r="E11" s="9" t="s">
        <v>6</v>
      </c>
      <c r="F11" s="13">
        <f>COUNTIFS(A:A,E11,C:C,30)</f>
        <v>2</v>
      </c>
      <c r="G11" s="14">
        <f>SUMIFS(B:B,A:A,E11,C:C,30)</f>
        <v>3340</v>
      </c>
      <c r="H11" s="11">
        <f>AVERAGEIFS(B:B,A:A,E11,C:C,30)</f>
        <v>1670</v>
      </c>
    </row>
    <row r="12" spans="1:8" x14ac:dyDescent="0.25">
      <c r="A12" s="2" t="s">
        <v>6</v>
      </c>
      <c r="B12" s="11">
        <v>1840</v>
      </c>
      <c r="C12" s="1">
        <v>90</v>
      </c>
      <c r="E12" s="10" t="s">
        <v>7</v>
      </c>
      <c r="F12" s="13">
        <f t="shared" ref="F12:F14" si="1">COUNTIFS(A:A,E12,C:C,30)</f>
        <v>4</v>
      </c>
      <c r="G12" s="14">
        <f t="shared" ref="G12:G14" si="2">SUMIFS(B:B,A:A,E12,C:C,30)</f>
        <v>4160</v>
      </c>
      <c r="H12" s="11">
        <f t="shared" ref="H12:H14" si="3">AVERAGEIFS(B:B,A:A,E12,C:C,30)</f>
        <v>1040</v>
      </c>
    </row>
    <row r="13" spans="1:8" x14ac:dyDescent="0.25">
      <c r="A13" s="2" t="s">
        <v>6</v>
      </c>
      <c r="B13" s="11">
        <v>1920</v>
      </c>
      <c r="C13" s="1">
        <v>90</v>
      </c>
      <c r="E13" s="10" t="s">
        <v>9</v>
      </c>
      <c r="F13" s="13">
        <f t="shared" si="1"/>
        <v>2</v>
      </c>
      <c r="G13" s="14">
        <f t="shared" si="2"/>
        <v>3960</v>
      </c>
      <c r="H13" s="11">
        <f t="shared" si="3"/>
        <v>1980</v>
      </c>
    </row>
    <row r="14" spans="1:8" x14ac:dyDescent="0.25">
      <c r="A14" s="2" t="s">
        <v>9</v>
      </c>
      <c r="B14" s="11">
        <v>1200</v>
      </c>
      <c r="C14" s="1">
        <v>90</v>
      </c>
      <c r="E14" s="10" t="s">
        <v>8</v>
      </c>
      <c r="F14" s="13">
        <f t="shared" si="1"/>
        <v>4</v>
      </c>
      <c r="G14" s="14">
        <f t="shared" si="2"/>
        <v>7360</v>
      </c>
      <c r="H14" s="11">
        <f t="shared" si="3"/>
        <v>1840</v>
      </c>
    </row>
    <row r="15" spans="1:8" x14ac:dyDescent="0.25">
      <c r="A15" s="2" t="s">
        <v>6</v>
      </c>
      <c r="B15" s="11">
        <v>1560</v>
      </c>
      <c r="C15" s="1">
        <v>60</v>
      </c>
    </row>
    <row r="16" spans="1:8" x14ac:dyDescent="0.25">
      <c r="A16" s="2" t="s">
        <v>9</v>
      </c>
      <c r="B16" s="11">
        <v>1980</v>
      </c>
      <c r="C16" s="1">
        <v>30</v>
      </c>
    </row>
    <row r="17" spans="1:3" x14ac:dyDescent="0.25">
      <c r="A17" s="2" t="s">
        <v>8</v>
      </c>
      <c r="B17" s="11">
        <v>2200</v>
      </c>
      <c r="C17" s="1">
        <v>30</v>
      </c>
    </row>
    <row r="18" spans="1:3" x14ac:dyDescent="0.25">
      <c r="A18" s="2" t="s">
        <v>8</v>
      </c>
      <c r="B18" s="11">
        <v>1400</v>
      </c>
      <c r="C18" s="1">
        <v>30</v>
      </c>
    </row>
    <row r="19" spans="1:3" x14ac:dyDescent="0.25">
      <c r="A19" s="2" t="s">
        <v>7</v>
      </c>
      <c r="B19" s="11">
        <v>840</v>
      </c>
      <c r="C19" s="1">
        <v>30</v>
      </c>
    </row>
    <row r="20" spans="1:3" x14ac:dyDescent="0.25">
      <c r="A20" s="2" t="s">
        <v>7</v>
      </c>
      <c r="B20" s="11">
        <v>560</v>
      </c>
      <c r="C20" s="1">
        <v>30</v>
      </c>
    </row>
    <row r="21" spans="1:3" x14ac:dyDescent="0.25">
      <c r="A21" s="2" t="s">
        <v>6</v>
      </c>
      <c r="B21" s="11">
        <v>1920</v>
      </c>
      <c r="C21" s="1">
        <v>90</v>
      </c>
    </row>
    <row r="22" spans="1:3" x14ac:dyDescent="0.25">
      <c r="A22" s="2" t="s">
        <v>9</v>
      </c>
      <c r="B22" s="11">
        <v>1200</v>
      </c>
      <c r="C22" s="1">
        <v>90</v>
      </c>
    </row>
    <row r="23" spans="1:3" x14ac:dyDescent="0.25">
      <c r="A23" s="2" t="s">
        <v>6</v>
      </c>
      <c r="B23" s="11">
        <v>1560</v>
      </c>
      <c r="C23" s="1">
        <v>60</v>
      </c>
    </row>
    <row r="24" spans="1:3" x14ac:dyDescent="0.25">
      <c r="A24" s="2" t="s">
        <v>9</v>
      </c>
      <c r="B24" s="11">
        <v>1980</v>
      </c>
      <c r="C24" s="1">
        <v>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D66A1-955F-45C8-8309-EBE78FEE624E}">
  <dimension ref="A1:F24"/>
  <sheetViews>
    <sheetView zoomScale="145" zoomScaleNormal="145" workbookViewId="0"/>
  </sheetViews>
  <sheetFormatPr defaultRowHeight="15" x14ac:dyDescent="0.25"/>
  <cols>
    <col min="1" max="1" width="10.7109375" style="2" bestFit="1" customWidth="1"/>
    <col min="2" max="2" width="13" style="11" customWidth="1"/>
    <col min="3" max="3" width="18.140625" style="1" bestFit="1" customWidth="1"/>
    <col min="4" max="4" width="3" style="16" customWidth="1"/>
    <col min="5" max="5" width="16.5703125" style="16" bestFit="1" customWidth="1"/>
    <col min="6" max="6" width="12.28515625" style="16" bestFit="1" customWidth="1"/>
    <col min="7" max="7" width="5.85546875" style="16" customWidth="1"/>
    <col min="8" max="8" width="18.140625" style="16" bestFit="1" customWidth="1"/>
    <col min="9" max="11" width="11.42578125" style="16" customWidth="1"/>
    <col min="12" max="16384" width="9.140625" style="16"/>
  </cols>
  <sheetData>
    <row r="1" spans="1:6" x14ac:dyDescent="0.25">
      <c r="A1" s="21" t="s">
        <v>36</v>
      </c>
      <c r="B1" s="22" t="s">
        <v>5</v>
      </c>
      <c r="C1" s="21" t="s">
        <v>43</v>
      </c>
      <c r="E1" s="41" t="s">
        <v>51</v>
      </c>
      <c r="F1" s="42"/>
    </row>
    <row r="2" spans="1:6" x14ac:dyDescent="0.25">
      <c r="A2" s="2" t="s">
        <v>6</v>
      </c>
      <c r="B2" s="11">
        <v>1500</v>
      </c>
      <c r="C2" s="1">
        <v>30</v>
      </c>
    </row>
    <row r="3" spans="1:6" x14ac:dyDescent="0.25">
      <c r="A3" s="2" t="s">
        <v>6</v>
      </c>
      <c r="B3" s="11">
        <v>1840</v>
      </c>
      <c r="C3" s="1">
        <v>30</v>
      </c>
      <c r="E3" s="31" t="s">
        <v>52</v>
      </c>
      <c r="F3" s="32" t="str">
        <f>IF(F1="","",COUNTIF(A:A,F1))</f>
        <v/>
      </c>
    </row>
    <row r="4" spans="1:6" x14ac:dyDescent="0.25">
      <c r="A4" s="2" t="s">
        <v>7</v>
      </c>
      <c r="B4" s="11">
        <v>3260</v>
      </c>
      <c r="C4" s="1">
        <v>60</v>
      </c>
      <c r="E4" s="31" t="s">
        <v>53</v>
      </c>
      <c r="F4" s="33" t="str">
        <f>IF(F1="","",SUMIF(A:A,F1,B:B))</f>
        <v/>
      </c>
    </row>
    <row r="5" spans="1:6" x14ac:dyDescent="0.25">
      <c r="A5" s="2" t="s">
        <v>6</v>
      </c>
      <c r="B5" s="11">
        <v>840</v>
      </c>
      <c r="C5" s="1">
        <v>90</v>
      </c>
      <c r="E5" s="31" t="s">
        <v>54</v>
      </c>
      <c r="F5" s="33" t="str">
        <f>IF(F1="","",AVERAGEIF(A:A,F1,B:B))</f>
        <v/>
      </c>
    </row>
    <row r="6" spans="1:6" x14ac:dyDescent="0.25">
      <c r="A6" s="2" t="s">
        <v>7</v>
      </c>
      <c r="B6" s="11">
        <v>560</v>
      </c>
      <c r="C6" s="1">
        <v>90</v>
      </c>
    </row>
    <row r="7" spans="1:6" x14ac:dyDescent="0.25">
      <c r="A7" s="2" t="s">
        <v>8</v>
      </c>
      <c r="B7" s="11">
        <v>1840</v>
      </c>
      <c r="C7" s="1">
        <v>30</v>
      </c>
      <c r="E7" s="8">
        <v>30</v>
      </c>
    </row>
    <row r="8" spans="1:6" x14ac:dyDescent="0.25">
      <c r="A8" s="2" t="s">
        <v>8</v>
      </c>
      <c r="B8" s="11">
        <v>1920</v>
      </c>
      <c r="C8" s="1">
        <v>30</v>
      </c>
      <c r="E8" s="31" t="s">
        <v>52</v>
      </c>
      <c r="F8" s="32" t="str">
        <f>IF(F1="","",COUNTIFS(A:A,F1,C:C,30))</f>
        <v/>
      </c>
    </row>
    <row r="9" spans="1:6" x14ac:dyDescent="0.25">
      <c r="A9" s="2" t="s">
        <v>7</v>
      </c>
      <c r="B9" s="11">
        <v>1920</v>
      </c>
      <c r="C9" s="1">
        <v>30</v>
      </c>
      <c r="E9" s="31" t="s">
        <v>53</v>
      </c>
      <c r="F9" s="33" t="str">
        <f>IF(F1="","",SUMIFS(B:B,A:A,F1,C:C,30))</f>
        <v/>
      </c>
    </row>
    <row r="10" spans="1:6" x14ac:dyDescent="0.25">
      <c r="A10" s="2" t="s">
        <v>7</v>
      </c>
      <c r="B10" s="11">
        <v>840</v>
      </c>
      <c r="C10" s="1">
        <v>30</v>
      </c>
      <c r="E10" s="31" t="s">
        <v>54</v>
      </c>
      <c r="F10" s="33" t="str">
        <f>IF(F1="","",AVERAGEIFS(B:B,A:A,F1,C:C,30))</f>
        <v/>
      </c>
    </row>
    <row r="11" spans="1:6" x14ac:dyDescent="0.25">
      <c r="A11" s="2" t="s">
        <v>9</v>
      </c>
      <c r="B11" s="11">
        <v>560</v>
      </c>
      <c r="C11" s="1">
        <v>60</v>
      </c>
    </row>
    <row r="12" spans="1:6" x14ac:dyDescent="0.25">
      <c r="A12" s="2" t="s">
        <v>6</v>
      </c>
      <c r="B12" s="11">
        <v>1840</v>
      </c>
      <c r="C12" s="1">
        <v>90</v>
      </c>
      <c r="E12" s="8">
        <v>60</v>
      </c>
    </row>
    <row r="13" spans="1:6" x14ac:dyDescent="0.25">
      <c r="A13" s="2" t="s">
        <v>6</v>
      </c>
      <c r="B13" s="11">
        <v>1920</v>
      </c>
      <c r="C13" s="1">
        <v>90</v>
      </c>
      <c r="E13" s="31" t="s">
        <v>52</v>
      </c>
      <c r="F13" s="32" t="str">
        <f>IF(F1="","",COUNTIFS(A:A,F1,C:C,60))</f>
        <v/>
      </c>
    </row>
    <row r="14" spans="1:6" x14ac:dyDescent="0.25">
      <c r="A14" s="2" t="s">
        <v>9</v>
      </c>
      <c r="B14" s="11">
        <v>1200</v>
      </c>
      <c r="C14" s="1">
        <v>90</v>
      </c>
      <c r="E14" s="31" t="s">
        <v>53</v>
      </c>
      <c r="F14" s="33" t="str">
        <f>IF(F1="","",SUMIFS(B:B,A:A,F1,C:C,60))</f>
        <v/>
      </c>
    </row>
    <row r="15" spans="1:6" x14ac:dyDescent="0.25">
      <c r="A15" s="2" t="s">
        <v>6</v>
      </c>
      <c r="B15" s="11">
        <v>1560</v>
      </c>
      <c r="C15" s="1">
        <v>60</v>
      </c>
      <c r="E15" s="31" t="s">
        <v>54</v>
      </c>
      <c r="F15" s="33" t="str">
        <f>IF(F1="","",AVERAGEIFS(B:B,A:A,F1,C:C,60))</f>
        <v/>
      </c>
    </row>
    <row r="16" spans="1:6" x14ac:dyDescent="0.25">
      <c r="A16" s="2" t="s">
        <v>9</v>
      </c>
      <c r="B16" s="11">
        <v>1980</v>
      </c>
      <c r="C16" s="1">
        <v>30</v>
      </c>
    </row>
    <row r="17" spans="1:6" x14ac:dyDescent="0.25">
      <c r="A17" s="2" t="s">
        <v>8</v>
      </c>
      <c r="B17" s="11">
        <v>2200</v>
      </c>
      <c r="C17" s="1">
        <v>30</v>
      </c>
      <c r="E17" s="8">
        <v>90</v>
      </c>
    </row>
    <row r="18" spans="1:6" x14ac:dyDescent="0.25">
      <c r="A18" s="2" t="s">
        <v>8</v>
      </c>
      <c r="B18" s="11">
        <v>1400</v>
      </c>
      <c r="C18" s="1">
        <v>30</v>
      </c>
      <c r="E18" s="31" t="s">
        <v>52</v>
      </c>
      <c r="F18" s="32" t="str">
        <f>IF(F1="","",COUNTIFS(A:A,F1,C:C,90))</f>
        <v/>
      </c>
    </row>
    <row r="19" spans="1:6" x14ac:dyDescent="0.25">
      <c r="A19" s="2" t="s">
        <v>7</v>
      </c>
      <c r="B19" s="11">
        <v>840</v>
      </c>
      <c r="C19" s="1">
        <v>30</v>
      </c>
      <c r="E19" s="31" t="s">
        <v>53</v>
      </c>
      <c r="F19" s="33" t="str">
        <f>IF(F1="","",SUMIFS(B:B,A:A,F1,C:C,90))</f>
        <v/>
      </c>
    </row>
    <row r="20" spans="1:6" x14ac:dyDescent="0.25">
      <c r="A20" s="2" t="s">
        <v>7</v>
      </c>
      <c r="B20" s="11">
        <v>560</v>
      </c>
      <c r="C20" s="1">
        <v>30</v>
      </c>
      <c r="E20" s="31" t="s">
        <v>54</v>
      </c>
      <c r="F20" s="33" t="str">
        <f>IF(F1="","",AVERAGEIFS(B:B,A:A,F1,C:C,90))</f>
        <v/>
      </c>
    </row>
    <row r="21" spans="1:6" x14ac:dyDescent="0.25">
      <c r="A21" s="2" t="s">
        <v>6</v>
      </c>
      <c r="B21" s="11">
        <v>1920</v>
      </c>
      <c r="C21" s="1">
        <v>90</v>
      </c>
    </row>
    <row r="22" spans="1:6" x14ac:dyDescent="0.25">
      <c r="A22" s="2" t="s">
        <v>9</v>
      </c>
      <c r="B22" s="11">
        <v>1200</v>
      </c>
      <c r="C22" s="1">
        <v>90</v>
      </c>
    </row>
    <row r="23" spans="1:6" x14ac:dyDescent="0.25">
      <c r="A23" s="2" t="s">
        <v>6</v>
      </c>
      <c r="B23" s="11">
        <v>1560</v>
      </c>
      <c r="C23" s="1">
        <v>60</v>
      </c>
    </row>
    <row r="24" spans="1:6" x14ac:dyDescent="0.25">
      <c r="A24" s="2" t="s">
        <v>9</v>
      </c>
      <c r="B24" s="11">
        <v>1980</v>
      </c>
      <c r="C24" s="1">
        <v>30</v>
      </c>
    </row>
  </sheetData>
  <dataValidations count="1">
    <dataValidation type="list" allowBlank="1" showInputMessage="1" showErrorMessage="1" sqref="F1" xr:uid="{0649E09D-AA7E-4D9A-A925-CC22EC79246E}">
      <formula1>"Rossi,Bianchi,Verdi,Gialli"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AFD4D-AE1A-4654-8D8D-57A06E931A0D}">
  <dimension ref="A1:J24"/>
  <sheetViews>
    <sheetView zoomScale="130" zoomScaleNormal="130" workbookViewId="0"/>
  </sheetViews>
  <sheetFormatPr defaultRowHeight="15" x14ac:dyDescent="0.25"/>
  <cols>
    <col min="1" max="1" width="45.7109375" style="16" customWidth="1"/>
    <col min="2" max="2" width="9.140625" style="16"/>
    <col min="3" max="3" width="10.140625" style="16" customWidth="1"/>
    <col min="4" max="16384" width="9.140625" style="16"/>
  </cols>
  <sheetData>
    <row r="1" spans="1:10" ht="21.75" customHeight="1" x14ac:dyDescent="0.3">
      <c r="A1" s="38" t="s">
        <v>50</v>
      </c>
      <c r="B1" s="36" t="s">
        <v>0</v>
      </c>
      <c r="C1" s="36" t="s">
        <v>1</v>
      </c>
    </row>
    <row r="2" spans="1:10" x14ac:dyDescent="0.25">
      <c r="A2" s="2" t="s">
        <v>10</v>
      </c>
      <c r="B2" s="1">
        <v>2016</v>
      </c>
      <c r="C2" s="1">
        <v>22</v>
      </c>
    </row>
    <row r="3" spans="1:10" x14ac:dyDescent="0.25">
      <c r="A3" s="2" t="s">
        <v>11</v>
      </c>
      <c r="B3" s="1">
        <v>2017</v>
      </c>
      <c r="C3" s="1">
        <v>25</v>
      </c>
    </row>
    <row r="4" spans="1:10" x14ac:dyDescent="0.25">
      <c r="A4" s="2" t="s">
        <v>12</v>
      </c>
      <c r="B4" s="1">
        <v>2018</v>
      </c>
      <c r="C4" s="1">
        <v>25</v>
      </c>
    </row>
    <row r="5" spans="1:10" x14ac:dyDescent="0.25">
      <c r="A5" s="2" t="s">
        <v>13</v>
      </c>
      <c r="B5" s="1">
        <v>2016</v>
      </c>
      <c r="C5" s="1">
        <v>25</v>
      </c>
    </row>
    <row r="6" spans="1:10" x14ac:dyDescent="0.25">
      <c r="A6" s="2" t="s">
        <v>14</v>
      </c>
      <c r="B6" s="1">
        <v>2016</v>
      </c>
      <c r="C6" s="1">
        <v>25</v>
      </c>
      <c r="F6" s="26"/>
      <c r="H6" s="26"/>
    </row>
    <row r="7" spans="1:10" x14ac:dyDescent="0.25">
      <c r="A7" s="2" t="s">
        <v>15</v>
      </c>
      <c r="B7" s="1">
        <v>2019</v>
      </c>
      <c r="C7" s="1">
        <v>28</v>
      </c>
      <c r="H7" s="29" t="s">
        <v>3</v>
      </c>
      <c r="I7" s="29" t="s">
        <v>4</v>
      </c>
      <c r="J7" s="29" t="s">
        <v>2</v>
      </c>
    </row>
    <row r="8" spans="1:10" x14ac:dyDescent="0.25">
      <c r="A8" s="2" t="s">
        <v>16</v>
      </c>
      <c r="B8" s="1">
        <v>2020</v>
      </c>
      <c r="C8" s="1">
        <v>28</v>
      </c>
      <c r="F8" s="43" t="s">
        <v>0</v>
      </c>
      <c r="G8" s="37">
        <v>2016</v>
      </c>
      <c r="H8" s="18"/>
      <c r="I8" s="18"/>
      <c r="J8" s="18"/>
    </row>
    <row r="9" spans="1:10" x14ac:dyDescent="0.25">
      <c r="A9" s="2" t="s">
        <v>17</v>
      </c>
      <c r="B9" s="1">
        <v>2020</v>
      </c>
      <c r="C9" s="1">
        <v>30</v>
      </c>
      <c r="H9" s="23"/>
    </row>
    <row r="10" spans="1:10" x14ac:dyDescent="0.25">
      <c r="A10" s="2" t="s">
        <v>18</v>
      </c>
      <c r="B10" s="1">
        <v>2020</v>
      </c>
      <c r="C10" s="1">
        <v>30</v>
      </c>
      <c r="H10" s="23"/>
    </row>
    <row r="11" spans="1:10" x14ac:dyDescent="0.25">
      <c r="A11" s="2" t="s">
        <v>19</v>
      </c>
      <c r="B11" s="1">
        <v>2019</v>
      </c>
      <c r="C11" s="1">
        <v>25</v>
      </c>
      <c r="H11" s="23"/>
      <c r="I11" s="23"/>
      <c r="J11" s="23"/>
    </row>
    <row r="12" spans="1:10" x14ac:dyDescent="0.25">
      <c r="A12" s="2" t="s">
        <v>20</v>
      </c>
      <c r="B12" s="1">
        <v>2019</v>
      </c>
      <c r="C12" s="1">
        <v>26</v>
      </c>
      <c r="H12" s="23"/>
      <c r="I12" s="23"/>
      <c r="J12" s="23"/>
    </row>
    <row r="13" spans="1:10" x14ac:dyDescent="0.25">
      <c r="A13" s="2" t="s">
        <v>21</v>
      </c>
      <c r="B13" s="1">
        <v>2017</v>
      </c>
      <c r="C13" s="1">
        <v>28</v>
      </c>
      <c r="H13" s="23"/>
      <c r="I13" s="23"/>
      <c r="J13" s="23"/>
    </row>
    <row r="14" spans="1:10" x14ac:dyDescent="0.25">
      <c r="A14" s="2" t="s">
        <v>22</v>
      </c>
      <c r="B14" s="1">
        <v>2016</v>
      </c>
      <c r="C14" s="1">
        <v>28</v>
      </c>
      <c r="G14" s="24"/>
      <c r="H14" s="25"/>
      <c r="I14" s="23"/>
      <c r="J14" s="23"/>
    </row>
    <row r="15" spans="1:10" x14ac:dyDescent="0.25">
      <c r="A15" s="2" t="s">
        <v>23</v>
      </c>
      <c r="B15" s="1">
        <v>2018</v>
      </c>
      <c r="C15" s="1">
        <v>28</v>
      </c>
      <c r="G15" s="24"/>
      <c r="H15" s="25"/>
      <c r="I15" s="23"/>
      <c r="J15" s="23"/>
    </row>
    <row r="16" spans="1:10" x14ac:dyDescent="0.25">
      <c r="A16" s="2" t="s">
        <v>24</v>
      </c>
      <c r="B16" s="1">
        <v>2018</v>
      </c>
      <c r="C16" s="1">
        <v>28</v>
      </c>
    </row>
    <row r="17" spans="1:3" x14ac:dyDescent="0.25">
      <c r="A17" s="2" t="s">
        <v>25</v>
      </c>
      <c r="B17" s="1">
        <v>2016</v>
      </c>
      <c r="C17" s="1">
        <v>30</v>
      </c>
    </row>
    <row r="18" spans="1:3" x14ac:dyDescent="0.25">
      <c r="A18" s="2" t="s">
        <v>26</v>
      </c>
      <c r="B18" s="1">
        <v>2018</v>
      </c>
      <c r="C18" s="1">
        <v>30</v>
      </c>
    </row>
    <row r="19" spans="1:3" x14ac:dyDescent="0.25">
      <c r="A19" s="2" t="s">
        <v>27</v>
      </c>
      <c r="B19" s="1">
        <v>2020</v>
      </c>
      <c r="C19" s="1">
        <v>30</v>
      </c>
    </row>
    <row r="20" spans="1:3" x14ac:dyDescent="0.25">
      <c r="A20" s="2" t="s">
        <v>28</v>
      </c>
      <c r="B20" s="1">
        <v>2016</v>
      </c>
      <c r="C20" s="1">
        <v>22</v>
      </c>
    </row>
    <row r="21" spans="1:3" x14ac:dyDescent="0.25">
      <c r="A21" s="2" t="s">
        <v>29</v>
      </c>
      <c r="B21" s="1">
        <v>2016</v>
      </c>
      <c r="C21" s="1">
        <v>26</v>
      </c>
    </row>
    <row r="22" spans="1:3" x14ac:dyDescent="0.25">
      <c r="B22" s="27" t="s">
        <v>2</v>
      </c>
      <c r="C22" s="19"/>
    </row>
    <row r="23" spans="1:3" x14ac:dyDescent="0.25">
      <c r="B23" s="28" t="s">
        <v>3</v>
      </c>
      <c r="C23" s="20"/>
    </row>
    <row r="24" spans="1:3" x14ac:dyDescent="0.25">
      <c r="B24" s="27" t="s">
        <v>4</v>
      </c>
      <c r="C24" s="19"/>
    </row>
  </sheetData>
  <dataValidations count="1">
    <dataValidation type="list" allowBlank="1" showInputMessage="1" showErrorMessage="1" sqref="G8" xr:uid="{82F3F938-5341-4F39-B2AA-3FF743F1BA82}">
      <formula1>"2016,2017,2018,2019,2020"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B194D-B0AF-46F2-8163-2FA6BCE6793D}">
  <dimension ref="A1:J24"/>
  <sheetViews>
    <sheetView zoomScale="130" zoomScaleNormal="130" workbookViewId="0"/>
  </sheetViews>
  <sheetFormatPr defaultRowHeight="15" x14ac:dyDescent="0.25"/>
  <cols>
    <col min="1" max="1" width="45.7109375" style="16" customWidth="1"/>
    <col min="2" max="2" width="9.140625" style="16"/>
    <col min="3" max="3" width="10.140625" style="16" customWidth="1"/>
    <col min="4" max="16384" width="9.140625" style="16"/>
  </cols>
  <sheetData>
    <row r="1" spans="1:10" ht="21.75" customHeight="1" x14ac:dyDescent="0.3">
      <c r="A1" s="38" t="s">
        <v>50</v>
      </c>
      <c r="B1" s="39" t="s">
        <v>0</v>
      </c>
      <c r="C1" s="39" t="s">
        <v>1</v>
      </c>
    </row>
    <row r="2" spans="1:10" x14ac:dyDescent="0.25">
      <c r="A2" s="2" t="s">
        <v>10</v>
      </c>
      <c r="B2" s="1">
        <v>2016</v>
      </c>
      <c r="C2" s="1">
        <v>22</v>
      </c>
    </row>
    <row r="3" spans="1:10" x14ac:dyDescent="0.25">
      <c r="A3" s="2" t="s">
        <v>11</v>
      </c>
      <c r="B3" s="1">
        <v>2017</v>
      </c>
      <c r="C3" s="1">
        <v>25</v>
      </c>
    </row>
    <row r="4" spans="1:10" x14ac:dyDescent="0.25">
      <c r="A4" s="2" t="s">
        <v>12</v>
      </c>
      <c r="B4" s="1">
        <v>2018</v>
      </c>
      <c r="C4" s="1">
        <v>25</v>
      </c>
    </row>
    <row r="5" spans="1:10" x14ac:dyDescent="0.25">
      <c r="A5" s="2" t="s">
        <v>13</v>
      </c>
      <c r="B5" s="1">
        <v>2016</v>
      </c>
      <c r="C5" s="1">
        <v>25</v>
      </c>
    </row>
    <row r="6" spans="1:10" x14ac:dyDescent="0.25">
      <c r="A6" s="2" t="s">
        <v>14</v>
      </c>
      <c r="B6" s="1">
        <v>2016</v>
      </c>
      <c r="C6" s="1">
        <v>25</v>
      </c>
      <c r="F6" s="26"/>
      <c r="H6" s="26"/>
    </row>
    <row r="7" spans="1:10" x14ac:dyDescent="0.25">
      <c r="A7" s="2" t="s">
        <v>15</v>
      </c>
      <c r="B7" s="1">
        <v>2019</v>
      </c>
      <c r="C7" s="1">
        <v>28</v>
      </c>
      <c r="H7" s="29" t="s">
        <v>3</v>
      </c>
      <c r="I7" s="29" t="s">
        <v>4</v>
      </c>
      <c r="J7" s="29" t="s">
        <v>2</v>
      </c>
    </row>
    <row r="8" spans="1:10" x14ac:dyDescent="0.25">
      <c r="A8" s="2" t="s">
        <v>16</v>
      </c>
      <c r="B8" s="1">
        <v>2020</v>
      </c>
      <c r="C8" s="1">
        <v>28</v>
      </c>
      <c r="F8" s="34" t="s">
        <v>0</v>
      </c>
      <c r="G8" s="30">
        <v>2016</v>
      </c>
      <c r="H8" s="18">
        <f>_xlfn.MAXIFS(C2:C21,B2:B21,G8)</f>
        <v>30</v>
      </c>
      <c r="I8" s="18">
        <f>_xlfn.MINIFS(C2:C21,B2:B21,G8)</f>
        <v>22</v>
      </c>
      <c r="J8" s="18">
        <f>AVERAGEIFS(C2:C21,B2:B21,G8)</f>
        <v>25.428571428571427</v>
      </c>
    </row>
    <row r="9" spans="1:10" x14ac:dyDescent="0.25">
      <c r="A9" s="2" t="s">
        <v>17</v>
      </c>
      <c r="B9" s="1">
        <v>2020</v>
      </c>
      <c r="C9" s="1">
        <v>30</v>
      </c>
      <c r="H9" s="23"/>
      <c r="J9" s="35" t="s">
        <v>55</v>
      </c>
    </row>
    <row r="10" spans="1:10" x14ac:dyDescent="0.25">
      <c r="A10" s="2" t="s">
        <v>18</v>
      </c>
      <c r="B10" s="1">
        <v>2020</v>
      </c>
      <c r="C10" s="1">
        <v>30</v>
      </c>
      <c r="H10" s="23"/>
    </row>
    <row r="11" spans="1:10" x14ac:dyDescent="0.25">
      <c r="A11" s="2" t="s">
        <v>19</v>
      </c>
      <c r="B11" s="1">
        <v>2019</v>
      </c>
      <c r="C11" s="1">
        <v>25</v>
      </c>
      <c r="H11" s="23"/>
      <c r="I11" s="23"/>
      <c r="J11" s="23"/>
    </row>
    <row r="12" spans="1:10" x14ac:dyDescent="0.25">
      <c r="A12" s="2" t="s">
        <v>20</v>
      </c>
      <c r="B12" s="1">
        <v>2019</v>
      </c>
      <c r="C12" s="1">
        <v>26</v>
      </c>
      <c r="H12" s="23"/>
      <c r="I12" s="23"/>
      <c r="J12" s="23"/>
    </row>
    <row r="13" spans="1:10" x14ac:dyDescent="0.25">
      <c r="A13" s="2" t="s">
        <v>21</v>
      </c>
      <c r="B13" s="1">
        <v>2017</v>
      </c>
      <c r="C13" s="1">
        <v>28</v>
      </c>
      <c r="H13" s="23"/>
      <c r="I13" s="23"/>
      <c r="J13" s="23"/>
    </row>
    <row r="14" spans="1:10" x14ac:dyDescent="0.25">
      <c r="A14" s="2" t="s">
        <v>22</v>
      </c>
      <c r="B14" s="1">
        <v>2016</v>
      </c>
      <c r="C14" s="1">
        <v>28</v>
      </c>
      <c r="G14" s="24"/>
      <c r="H14" s="25"/>
      <c r="I14" s="23"/>
      <c r="J14" s="23"/>
    </row>
    <row r="15" spans="1:10" x14ac:dyDescent="0.25">
      <c r="A15" s="2" t="s">
        <v>23</v>
      </c>
      <c r="B15" s="1">
        <v>2018</v>
      </c>
      <c r="C15" s="1">
        <v>28</v>
      </c>
      <c r="G15" s="24"/>
      <c r="H15" s="25"/>
      <c r="I15" s="23"/>
      <c r="J15" s="23"/>
    </row>
    <row r="16" spans="1:10" x14ac:dyDescent="0.25">
      <c r="A16" s="2" t="s">
        <v>24</v>
      </c>
      <c r="B16" s="1">
        <v>2018</v>
      </c>
      <c r="C16" s="1">
        <v>28</v>
      </c>
    </row>
    <row r="17" spans="1:3" x14ac:dyDescent="0.25">
      <c r="A17" s="2" t="s">
        <v>25</v>
      </c>
      <c r="B17" s="1">
        <v>2016</v>
      </c>
      <c r="C17" s="1">
        <v>30</v>
      </c>
    </row>
    <row r="18" spans="1:3" x14ac:dyDescent="0.25">
      <c r="A18" s="2" t="s">
        <v>26</v>
      </c>
      <c r="B18" s="1">
        <v>2018</v>
      </c>
      <c r="C18" s="1">
        <v>30</v>
      </c>
    </row>
    <row r="19" spans="1:3" x14ac:dyDescent="0.25">
      <c r="A19" s="2" t="s">
        <v>27</v>
      </c>
      <c r="B19" s="1">
        <v>2020</v>
      </c>
      <c r="C19" s="1">
        <v>30</v>
      </c>
    </row>
    <row r="20" spans="1:3" x14ac:dyDescent="0.25">
      <c r="A20" s="2" t="s">
        <v>28</v>
      </c>
      <c r="B20" s="1">
        <v>2016</v>
      </c>
      <c r="C20" s="1">
        <v>22</v>
      </c>
    </row>
    <row r="21" spans="1:3" x14ac:dyDescent="0.25">
      <c r="A21" s="2" t="s">
        <v>29</v>
      </c>
      <c r="B21" s="1">
        <v>2016</v>
      </c>
      <c r="C21" s="1">
        <v>26</v>
      </c>
    </row>
    <row r="22" spans="1:3" x14ac:dyDescent="0.25">
      <c r="B22" s="27" t="s">
        <v>2</v>
      </c>
      <c r="C22" s="19">
        <f>AVERAGE(C2:C21)</f>
        <v>26.95</v>
      </c>
    </row>
    <row r="23" spans="1:3" x14ac:dyDescent="0.25">
      <c r="B23" s="28" t="s">
        <v>3</v>
      </c>
      <c r="C23" s="20">
        <f>MAX(C2:C21)</f>
        <v>30</v>
      </c>
    </row>
    <row r="24" spans="1:3" x14ac:dyDescent="0.25">
      <c r="B24" s="27" t="s">
        <v>4</v>
      </c>
      <c r="C24" s="19">
        <f>MIN(C2:C21)</f>
        <v>22</v>
      </c>
    </row>
  </sheetData>
  <dataValidations count="1">
    <dataValidation type="list" allowBlank="1" showInputMessage="1" showErrorMessage="1" sqref="G8" xr:uid="{2E8524A1-BBFF-49D2-AA2A-AEF156B2558F}">
      <formula1>"2016,2017,2018,2019,2020"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99E61-A33B-416A-88EF-0956C6516B07}">
  <dimension ref="A1:F24"/>
  <sheetViews>
    <sheetView zoomScale="130" zoomScaleNormal="130" workbookViewId="0">
      <selection activeCell="D13" sqref="D13:D16"/>
    </sheetView>
  </sheetViews>
  <sheetFormatPr defaultRowHeight="15" x14ac:dyDescent="0.25"/>
  <cols>
    <col min="1" max="1" width="34.5703125" style="16" customWidth="1"/>
    <col min="2" max="2" width="5" style="16" customWidth="1"/>
    <col min="3" max="3" width="39.5703125" style="16" bestFit="1" customWidth="1"/>
    <col min="4" max="6" width="10.28515625" style="16" customWidth="1"/>
    <col min="7" max="16384" width="9.140625" style="16"/>
  </cols>
  <sheetData>
    <row r="1" spans="1:6" ht="23.25" customHeight="1" x14ac:dyDescent="0.25">
      <c r="A1" s="40" t="s">
        <v>30</v>
      </c>
    </row>
    <row r="2" spans="1:6" x14ac:dyDescent="0.25">
      <c r="A2" s="3">
        <v>1998</v>
      </c>
    </row>
    <row r="3" spans="1:6" x14ac:dyDescent="0.25">
      <c r="A3" s="4">
        <v>1974</v>
      </c>
      <c r="C3" s="45"/>
    </row>
    <row r="4" spans="1:6" x14ac:dyDescent="0.25">
      <c r="A4" s="4">
        <v>1999</v>
      </c>
      <c r="C4" s="48"/>
      <c r="D4" s="46"/>
    </row>
    <row r="5" spans="1:6" x14ac:dyDescent="0.25">
      <c r="A5" s="4">
        <v>1996</v>
      </c>
      <c r="C5" s="45"/>
      <c r="D5" s="44"/>
    </row>
    <row r="6" spans="1:6" x14ac:dyDescent="0.25">
      <c r="A6" s="4">
        <v>1996</v>
      </c>
      <c r="C6" s="45"/>
      <c r="D6" s="44"/>
    </row>
    <row r="7" spans="1:6" x14ac:dyDescent="0.25">
      <c r="A7" s="4">
        <v>1931</v>
      </c>
      <c r="C7" s="45"/>
      <c r="D7" s="49" t="s">
        <v>31</v>
      </c>
      <c r="E7" s="49"/>
      <c r="F7" s="49"/>
    </row>
    <row r="8" spans="1:6" x14ac:dyDescent="0.25">
      <c r="A8" s="4">
        <v>1992</v>
      </c>
      <c r="D8" s="44"/>
    </row>
    <row r="9" spans="1:6" x14ac:dyDescent="0.25">
      <c r="A9" s="4">
        <v>1989</v>
      </c>
      <c r="C9" s="45"/>
      <c r="D9" s="44"/>
    </row>
    <row r="10" spans="1:6" x14ac:dyDescent="0.25">
      <c r="A10" s="4">
        <v>1999</v>
      </c>
      <c r="C10" s="46"/>
      <c r="D10" s="47"/>
    </row>
    <row r="11" spans="1:6" x14ac:dyDescent="0.25">
      <c r="A11" s="4">
        <v>1998</v>
      </c>
      <c r="C11" s="46"/>
      <c r="D11" s="47"/>
    </row>
    <row r="12" spans="1:6" x14ac:dyDescent="0.25">
      <c r="A12" s="4">
        <v>1997</v>
      </c>
    </row>
    <row r="13" spans="1:6" x14ac:dyDescent="0.25">
      <c r="A13" s="4">
        <v>1973</v>
      </c>
      <c r="C13" s="5" t="s">
        <v>32</v>
      </c>
      <c r="D13" s="1"/>
    </row>
    <row r="14" spans="1:6" x14ac:dyDescent="0.25">
      <c r="A14" s="4">
        <v>1969</v>
      </c>
      <c r="C14" s="5" t="s">
        <v>33</v>
      </c>
      <c r="D14" s="1"/>
    </row>
    <row r="15" spans="1:6" x14ac:dyDescent="0.25">
      <c r="A15" s="4">
        <v>1999</v>
      </c>
      <c r="C15" s="5" t="s">
        <v>34</v>
      </c>
      <c r="D15" s="1"/>
    </row>
    <row r="16" spans="1:6" x14ac:dyDescent="0.25">
      <c r="A16" s="4">
        <v>1930</v>
      </c>
      <c r="C16" s="6" t="s">
        <v>35</v>
      </c>
      <c r="D16" s="7"/>
    </row>
    <row r="17" spans="1:1" x14ac:dyDescent="0.25">
      <c r="A17" s="4">
        <v>1993</v>
      </c>
    </row>
    <row r="18" spans="1:1" x14ac:dyDescent="0.25">
      <c r="A18" s="4">
        <v>1999</v>
      </c>
    </row>
    <row r="19" spans="1:1" x14ac:dyDescent="0.25">
      <c r="A19" s="4">
        <v>1991</v>
      </c>
    </row>
    <row r="20" spans="1:1" x14ac:dyDescent="0.25">
      <c r="A20" s="4">
        <v>1987</v>
      </c>
    </row>
    <row r="21" spans="1:1" x14ac:dyDescent="0.25">
      <c r="A21" s="4">
        <v>1999</v>
      </c>
    </row>
    <row r="22" spans="1:1" x14ac:dyDescent="0.25">
      <c r="A22" s="4">
        <v>1930</v>
      </c>
    </row>
    <row r="23" spans="1:1" x14ac:dyDescent="0.25">
      <c r="A23" s="4">
        <v>2001</v>
      </c>
    </row>
    <row r="24" spans="1:1" x14ac:dyDescent="0.25">
      <c r="A24" s="4">
        <v>1985</v>
      </c>
    </row>
  </sheetData>
  <mergeCells count="1">
    <mergeCell ref="D7:F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DB862-F647-4313-A9DF-36EFD27F8738}">
  <dimension ref="A1:F24"/>
  <sheetViews>
    <sheetView zoomScale="130" zoomScaleNormal="130" workbookViewId="0">
      <selection activeCell="H14" sqref="H14"/>
    </sheetView>
  </sheetViews>
  <sheetFormatPr defaultRowHeight="15" x14ac:dyDescent="0.25"/>
  <cols>
    <col min="1" max="1" width="34.5703125" style="16" customWidth="1"/>
    <col min="2" max="2" width="5" style="16" customWidth="1"/>
    <col min="3" max="3" width="39.5703125" style="16" bestFit="1" customWidth="1"/>
    <col min="4" max="6" width="10.28515625" style="16" customWidth="1"/>
    <col min="7" max="16384" width="9.140625" style="16"/>
  </cols>
  <sheetData>
    <row r="1" spans="1:6" ht="23.25" customHeight="1" x14ac:dyDescent="0.25">
      <c r="A1" s="40" t="s">
        <v>30</v>
      </c>
    </row>
    <row r="2" spans="1:6" x14ac:dyDescent="0.25">
      <c r="A2" s="3">
        <v>1998</v>
      </c>
    </row>
    <row r="3" spans="1:6" x14ac:dyDescent="0.25">
      <c r="A3" s="4">
        <v>1974</v>
      </c>
      <c r="C3" s="45"/>
    </row>
    <row r="4" spans="1:6" x14ac:dyDescent="0.25">
      <c r="A4" s="4">
        <v>1999</v>
      </c>
      <c r="C4" s="48"/>
      <c r="D4" s="46"/>
    </row>
    <row r="5" spans="1:6" x14ac:dyDescent="0.25">
      <c r="A5" s="4">
        <v>1996</v>
      </c>
      <c r="C5" s="45"/>
      <c r="D5" s="44"/>
    </row>
    <row r="6" spans="1:6" x14ac:dyDescent="0.25">
      <c r="A6" s="4">
        <v>1996</v>
      </c>
      <c r="C6" s="45"/>
      <c r="D6" s="44"/>
    </row>
    <row r="7" spans="1:6" x14ac:dyDescent="0.25">
      <c r="A7" s="4">
        <v>1931</v>
      </c>
      <c r="C7" s="45"/>
      <c r="D7" s="49" t="s">
        <v>31</v>
      </c>
      <c r="E7" s="49"/>
      <c r="F7" s="49"/>
    </row>
    <row r="8" spans="1:6" x14ac:dyDescent="0.25">
      <c r="A8" s="4">
        <v>1992</v>
      </c>
      <c r="D8" s="44"/>
    </row>
    <row r="9" spans="1:6" x14ac:dyDescent="0.25">
      <c r="A9" s="4">
        <v>1989</v>
      </c>
      <c r="C9" s="45"/>
      <c r="D9" s="44"/>
    </row>
    <row r="10" spans="1:6" x14ac:dyDescent="0.25">
      <c r="A10" s="4">
        <v>1999</v>
      </c>
      <c r="C10" s="46"/>
      <c r="D10" s="47"/>
    </row>
    <row r="11" spans="1:6" x14ac:dyDescent="0.25">
      <c r="A11" s="4">
        <v>1998</v>
      </c>
      <c r="C11" s="46"/>
      <c r="D11" s="47"/>
    </row>
    <row r="12" spans="1:6" x14ac:dyDescent="0.25">
      <c r="A12" s="4">
        <v>1997</v>
      </c>
    </row>
    <row r="13" spans="1:6" x14ac:dyDescent="0.25">
      <c r="A13" s="4">
        <v>1973</v>
      </c>
      <c r="C13" s="5" t="s">
        <v>32</v>
      </c>
      <c r="D13" s="1">
        <f>COUNTIFS(A2:A24,"&gt;=1930",A2:A24,"&lt;1970")</f>
        <v>4</v>
      </c>
    </row>
    <row r="14" spans="1:6" x14ac:dyDescent="0.25">
      <c r="A14" s="4">
        <v>1969</v>
      </c>
      <c r="C14" s="5" t="s">
        <v>33</v>
      </c>
      <c r="D14" s="1">
        <f>COUNTIFS(A2:A24,"&gt;=1970",A2:A24,"&lt;1990")</f>
        <v>5</v>
      </c>
    </row>
    <row r="15" spans="1:6" x14ac:dyDescent="0.25">
      <c r="A15" s="4">
        <v>1999</v>
      </c>
      <c r="C15" s="5" t="s">
        <v>34</v>
      </c>
      <c r="D15" s="1">
        <f>COUNTIFS(A2:A24,"&gt;=1990",A2:A24,"&lt;=2001")</f>
        <v>14</v>
      </c>
    </row>
    <row r="16" spans="1:6" x14ac:dyDescent="0.25">
      <c r="A16" s="4">
        <v>1930</v>
      </c>
      <c r="C16" s="6" t="s">
        <v>35</v>
      </c>
      <c r="D16" s="7">
        <f>SUM(D13:D15)</f>
        <v>23</v>
      </c>
    </row>
    <row r="17" spans="1:1" x14ac:dyDescent="0.25">
      <c r="A17" s="4">
        <v>1993</v>
      </c>
    </row>
    <row r="18" spans="1:1" x14ac:dyDescent="0.25">
      <c r="A18" s="4">
        <v>1999</v>
      </c>
    </row>
    <row r="19" spans="1:1" x14ac:dyDescent="0.25">
      <c r="A19" s="4">
        <v>1991</v>
      </c>
    </row>
    <row r="20" spans="1:1" x14ac:dyDescent="0.25">
      <c r="A20" s="4">
        <v>1987</v>
      </c>
    </row>
    <row r="21" spans="1:1" x14ac:dyDescent="0.25">
      <c r="A21" s="4">
        <v>1999</v>
      </c>
    </row>
    <row r="22" spans="1:1" x14ac:dyDescent="0.25">
      <c r="A22" s="4">
        <v>1930</v>
      </c>
    </row>
    <row r="23" spans="1:1" x14ac:dyDescent="0.25">
      <c r="A23" s="4">
        <v>2001</v>
      </c>
    </row>
    <row r="24" spans="1:1" x14ac:dyDescent="0.25">
      <c r="A24" s="4">
        <v>1985</v>
      </c>
    </row>
  </sheetData>
  <mergeCells count="1">
    <mergeCell ref="D7:F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conta-somma-media.più.se VUOTO</vt:lpstr>
      <vt:lpstr>conta-somma-media.più.se SVOLTO</vt:lpstr>
      <vt:lpstr>SCHEMINO di esempio</vt:lpstr>
      <vt:lpstr>Min.più.se &amp; Max.più.se VUOTO</vt:lpstr>
      <vt:lpstr>Min.più.se &amp; Max.più.se SVOLTO</vt:lpstr>
      <vt:lpstr>INTERVALLO di criteri VUOTO</vt:lpstr>
      <vt:lpstr>INTERVALLO di criteri SVOLTO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 Capitano</dc:creator>
  <cp:lastModifiedBy>Il Capitano</cp:lastModifiedBy>
  <dcterms:created xsi:type="dcterms:W3CDTF">2015-06-05T18:17:20Z</dcterms:created>
  <dcterms:modified xsi:type="dcterms:W3CDTF">2022-09-10T15:37:50Z</dcterms:modified>
</cp:coreProperties>
</file>